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PORTAL NOVIEMBRE REALIZADO----domingo 03-12-2023\YOEL - TRANSPARENCIA - NOVIEMBRE 2023\"/>
    </mc:Choice>
  </mc:AlternateContent>
  <xr:revisionPtr revIDLastSave="0" documentId="13_ncr:1_{FFE5C691-C4FB-4917-8554-A8EC3FF0D6A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IJA" sheetId="1" r:id="rId1"/>
  </sheets>
  <definedNames>
    <definedName name="_xlnm._FilterDatabase" localSheetId="0" hidden="1">FIJA!$A$13:$T$15</definedName>
    <definedName name="_xlnm.Print_Area" localSheetId="0">FIJA!$A$2:$T$425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5" i="1" l="1"/>
  <c r="M385" i="1"/>
  <c r="L385" i="1"/>
  <c r="K385" i="1"/>
  <c r="R385" i="1" s="1"/>
  <c r="J385" i="1"/>
  <c r="P385" i="1" s="1"/>
  <c r="N390" i="1"/>
  <c r="M390" i="1"/>
  <c r="L390" i="1"/>
  <c r="K390" i="1"/>
  <c r="R390" i="1" s="1"/>
  <c r="J390" i="1"/>
  <c r="P390" i="1" s="1"/>
  <c r="N314" i="1"/>
  <c r="M314" i="1"/>
  <c r="L314" i="1"/>
  <c r="K314" i="1"/>
  <c r="J314" i="1"/>
  <c r="N144" i="1"/>
  <c r="M144" i="1"/>
  <c r="L144" i="1"/>
  <c r="K144" i="1"/>
  <c r="J144" i="1"/>
  <c r="N349" i="1"/>
  <c r="M349" i="1"/>
  <c r="L349" i="1"/>
  <c r="K349" i="1"/>
  <c r="J349" i="1"/>
  <c r="N244" i="1"/>
  <c r="M244" i="1"/>
  <c r="L244" i="1"/>
  <c r="K244" i="1"/>
  <c r="J244" i="1"/>
  <c r="N19" i="1"/>
  <c r="M19" i="1"/>
  <c r="L19" i="1"/>
  <c r="K19" i="1"/>
  <c r="J19" i="1"/>
  <c r="Q385" i="1" l="1"/>
  <c r="S385" i="1" s="1"/>
  <c r="Q390" i="1"/>
  <c r="S390" i="1" s="1"/>
  <c r="P314" i="1"/>
  <c r="R314" i="1"/>
  <c r="Q314" i="1"/>
  <c r="S314" i="1" s="1"/>
  <c r="P244" i="1"/>
  <c r="P144" i="1"/>
  <c r="R144" i="1"/>
  <c r="Q144" i="1"/>
  <c r="S144" i="1" s="1"/>
  <c r="Q349" i="1"/>
  <c r="S349" i="1" s="1"/>
  <c r="R349" i="1"/>
  <c r="P349" i="1"/>
  <c r="R244" i="1"/>
  <c r="Q244" i="1"/>
  <c r="S244" i="1" s="1"/>
  <c r="P19" i="1"/>
  <c r="R19" i="1"/>
  <c r="Q19" i="1"/>
  <c r="S19" i="1" s="1"/>
  <c r="K126" i="1" l="1"/>
  <c r="N350" i="1"/>
  <c r="M350" i="1"/>
  <c r="L350" i="1"/>
  <c r="K350" i="1"/>
  <c r="J350" i="1"/>
  <c r="N194" i="1"/>
  <c r="M194" i="1"/>
  <c r="L194" i="1"/>
  <c r="K194" i="1"/>
  <c r="J194" i="1"/>
  <c r="N193" i="1"/>
  <c r="M193" i="1"/>
  <c r="L193" i="1"/>
  <c r="K193" i="1"/>
  <c r="J193" i="1"/>
  <c r="N328" i="1"/>
  <c r="M328" i="1"/>
  <c r="L328" i="1"/>
  <c r="K328" i="1"/>
  <c r="J328" i="1"/>
  <c r="N404" i="1"/>
  <c r="M404" i="1"/>
  <c r="L404" i="1"/>
  <c r="K404" i="1"/>
  <c r="J404" i="1"/>
  <c r="N409" i="1"/>
  <c r="M409" i="1"/>
  <c r="L409" i="1"/>
  <c r="K409" i="1"/>
  <c r="J409" i="1"/>
  <c r="N160" i="1"/>
  <c r="M160" i="1"/>
  <c r="L160" i="1"/>
  <c r="K160" i="1"/>
  <c r="J160" i="1"/>
  <c r="N407" i="1"/>
  <c r="M407" i="1"/>
  <c r="L407" i="1"/>
  <c r="K407" i="1"/>
  <c r="J407" i="1"/>
  <c r="N20" i="1"/>
  <c r="M20" i="1"/>
  <c r="L20" i="1"/>
  <c r="K20" i="1"/>
  <c r="J20" i="1"/>
  <c r="R350" i="1" l="1"/>
  <c r="R194" i="1"/>
  <c r="R193" i="1"/>
  <c r="R328" i="1"/>
  <c r="P350" i="1"/>
  <c r="Q350" i="1"/>
  <c r="S350" i="1" s="1"/>
  <c r="R404" i="1"/>
  <c r="P194" i="1"/>
  <c r="Q194" i="1"/>
  <c r="S194" i="1" s="1"/>
  <c r="R409" i="1"/>
  <c r="P193" i="1"/>
  <c r="Q193" i="1"/>
  <c r="S193" i="1" s="1"/>
  <c r="Q328" i="1"/>
  <c r="S328" i="1" s="1"/>
  <c r="P328" i="1"/>
  <c r="P404" i="1"/>
  <c r="Q404" i="1"/>
  <c r="S404" i="1" s="1"/>
  <c r="P409" i="1"/>
  <c r="Q409" i="1"/>
  <c r="S409" i="1" s="1"/>
  <c r="R160" i="1"/>
  <c r="P160" i="1"/>
  <c r="Q160" i="1"/>
  <c r="S160" i="1" s="1"/>
  <c r="P407" i="1"/>
  <c r="R407" i="1"/>
  <c r="Q407" i="1"/>
  <c r="S407" i="1" s="1"/>
  <c r="P20" i="1"/>
  <c r="Q20" i="1"/>
  <c r="S20" i="1" s="1"/>
  <c r="R20" i="1"/>
  <c r="G411" i="1"/>
  <c r="N70" i="1" l="1"/>
  <c r="M70" i="1"/>
  <c r="L70" i="1"/>
  <c r="K70" i="1"/>
  <c r="J70" i="1"/>
  <c r="N272" i="1"/>
  <c r="M272" i="1"/>
  <c r="L272" i="1"/>
  <c r="K272" i="1"/>
  <c r="J272" i="1"/>
  <c r="N271" i="1"/>
  <c r="M271" i="1"/>
  <c r="L271" i="1"/>
  <c r="K271" i="1"/>
  <c r="J271" i="1"/>
  <c r="R70" i="1" l="1"/>
  <c r="Q271" i="1"/>
  <c r="S271" i="1" s="1"/>
  <c r="Q70" i="1"/>
  <c r="S70" i="1" s="1"/>
  <c r="P70" i="1"/>
  <c r="Q272" i="1"/>
  <c r="S272" i="1" s="1"/>
  <c r="R271" i="1"/>
  <c r="P271" i="1"/>
  <c r="P272" i="1"/>
  <c r="R272" i="1"/>
  <c r="N182" i="1" l="1"/>
  <c r="M182" i="1"/>
  <c r="L182" i="1"/>
  <c r="K182" i="1"/>
  <c r="J182" i="1"/>
  <c r="N123" i="1"/>
  <c r="M123" i="1"/>
  <c r="L123" i="1"/>
  <c r="K123" i="1"/>
  <c r="J123" i="1"/>
  <c r="Q123" i="1" l="1"/>
  <c r="S123" i="1" s="1"/>
  <c r="R123" i="1"/>
  <c r="R182" i="1"/>
  <c r="Q182" i="1"/>
  <c r="S182" i="1" s="1"/>
  <c r="P182" i="1"/>
  <c r="P123" i="1"/>
  <c r="N94" i="1" l="1"/>
  <c r="M94" i="1"/>
  <c r="L94" i="1"/>
  <c r="K94" i="1"/>
  <c r="J94" i="1"/>
  <c r="J95" i="1"/>
  <c r="K95" i="1"/>
  <c r="L95" i="1"/>
  <c r="M95" i="1"/>
  <c r="N95" i="1"/>
  <c r="N97" i="1"/>
  <c r="M97" i="1"/>
  <c r="L97" i="1"/>
  <c r="K97" i="1"/>
  <c r="J97" i="1"/>
  <c r="R94" i="1" l="1"/>
  <c r="Q94" i="1"/>
  <c r="S94" i="1" s="1"/>
  <c r="R95" i="1"/>
  <c r="Q95" i="1"/>
  <c r="S95" i="1" s="1"/>
  <c r="P94" i="1"/>
  <c r="P95" i="1"/>
  <c r="R97" i="1"/>
  <c r="Q97" i="1"/>
  <c r="S97" i="1" s="1"/>
  <c r="P97" i="1"/>
  <c r="N227" i="1" l="1"/>
  <c r="M227" i="1"/>
  <c r="L227" i="1"/>
  <c r="K227" i="1"/>
  <c r="J227" i="1"/>
  <c r="N226" i="1"/>
  <c r="M226" i="1"/>
  <c r="L226" i="1"/>
  <c r="K226" i="1"/>
  <c r="J226" i="1"/>
  <c r="N289" i="1"/>
  <c r="M289" i="1"/>
  <c r="L289" i="1"/>
  <c r="K289" i="1"/>
  <c r="J289" i="1"/>
  <c r="N246" i="1"/>
  <c r="M246" i="1"/>
  <c r="L246" i="1"/>
  <c r="K246" i="1"/>
  <c r="J246" i="1"/>
  <c r="N71" i="1"/>
  <c r="M71" i="1"/>
  <c r="L71" i="1"/>
  <c r="K71" i="1"/>
  <c r="J71" i="1"/>
  <c r="N375" i="1"/>
  <c r="M375" i="1"/>
  <c r="L375" i="1"/>
  <c r="K375" i="1"/>
  <c r="J375" i="1"/>
  <c r="N47" i="1"/>
  <c r="M47" i="1"/>
  <c r="L47" i="1"/>
  <c r="K47" i="1"/>
  <c r="J47" i="1"/>
  <c r="N69" i="1"/>
  <c r="M69" i="1"/>
  <c r="L69" i="1"/>
  <c r="K69" i="1"/>
  <c r="J69" i="1"/>
  <c r="N72" i="1"/>
  <c r="M72" i="1"/>
  <c r="L72" i="1"/>
  <c r="K72" i="1"/>
  <c r="J72" i="1"/>
  <c r="N174" i="1"/>
  <c r="M174" i="1"/>
  <c r="L174" i="1"/>
  <c r="K174" i="1"/>
  <c r="J174" i="1"/>
  <c r="N180" i="1"/>
  <c r="M180" i="1"/>
  <c r="L180" i="1"/>
  <c r="K180" i="1"/>
  <c r="J180" i="1"/>
  <c r="N359" i="1"/>
  <c r="M359" i="1"/>
  <c r="L359" i="1"/>
  <c r="K359" i="1"/>
  <c r="J359" i="1"/>
  <c r="Q227" i="1" l="1"/>
  <c r="S227" i="1" s="1"/>
  <c r="R227" i="1"/>
  <c r="Q226" i="1"/>
  <c r="S226" i="1" s="1"/>
  <c r="P227" i="1"/>
  <c r="Q289" i="1"/>
  <c r="S289" i="1" s="1"/>
  <c r="R226" i="1"/>
  <c r="P226" i="1"/>
  <c r="Q246" i="1"/>
  <c r="S246" i="1" s="1"/>
  <c r="R289" i="1"/>
  <c r="P289" i="1"/>
  <c r="R71" i="1"/>
  <c r="R246" i="1"/>
  <c r="P246" i="1"/>
  <c r="Q71" i="1"/>
  <c r="S71" i="1" s="1"/>
  <c r="P71" i="1"/>
  <c r="Q72" i="1"/>
  <c r="S72" i="1" s="1"/>
  <c r="Q375" i="1"/>
  <c r="S375" i="1" s="1"/>
  <c r="Q174" i="1"/>
  <c r="S174" i="1" s="1"/>
  <c r="Q47" i="1"/>
  <c r="S47" i="1" s="1"/>
  <c r="R375" i="1"/>
  <c r="P375" i="1"/>
  <c r="R47" i="1"/>
  <c r="P47" i="1"/>
  <c r="R72" i="1"/>
  <c r="P69" i="1"/>
  <c r="Q69" i="1"/>
  <c r="S69" i="1" s="1"/>
  <c r="R69" i="1"/>
  <c r="R174" i="1"/>
  <c r="R359" i="1"/>
  <c r="P72" i="1"/>
  <c r="Q180" i="1"/>
  <c r="S180" i="1" s="1"/>
  <c r="P174" i="1"/>
  <c r="R180" i="1"/>
  <c r="P180" i="1"/>
  <c r="Q359" i="1"/>
  <c r="S359" i="1" s="1"/>
  <c r="P359" i="1"/>
  <c r="N122" i="1" l="1"/>
  <c r="M122" i="1"/>
  <c r="L122" i="1"/>
  <c r="K122" i="1"/>
  <c r="J122" i="1"/>
  <c r="N68" i="1"/>
  <c r="M68" i="1"/>
  <c r="L68" i="1"/>
  <c r="K68" i="1"/>
  <c r="J68" i="1"/>
  <c r="R122" i="1" l="1"/>
  <c r="Q122" i="1"/>
  <c r="S122" i="1" s="1"/>
  <c r="P122" i="1"/>
  <c r="Q68" i="1"/>
  <c r="S68" i="1" s="1"/>
  <c r="R68" i="1"/>
  <c r="P68" i="1"/>
  <c r="M410" i="1" l="1"/>
  <c r="K408" i="1" l="1"/>
  <c r="K406" i="1"/>
  <c r="K405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8" i="1"/>
  <c r="K357" i="1"/>
  <c r="K356" i="1"/>
  <c r="K355" i="1"/>
  <c r="K354" i="1"/>
  <c r="K353" i="1"/>
  <c r="K352" i="1"/>
  <c r="K351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5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2" i="1"/>
  <c r="K191" i="1"/>
  <c r="K190" i="1"/>
  <c r="K189" i="1"/>
  <c r="K188" i="1"/>
  <c r="K187" i="1"/>
  <c r="K186" i="1"/>
  <c r="K185" i="1"/>
  <c r="K184" i="1"/>
  <c r="K183" i="1"/>
  <c r="K137" i="1"/>
  <c r="K181" i="1"/>
  <c r="K179" i="1"/>
  <c r="K178" i="1"/>
  <c r="K177" i="1"/>
  <c r="K176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59" i="1"/>
  <c r="K158" i="1"/>
  <c r="K157" i="1"/>
  <c r="K156" i="1"/>
  <c r="K155" i="1"/>
  <c r="K154" i="1"/>
  <c r="K153" i="1"/>
  <c r="K152" i="1"/>
  <c r="K151" i="1"/>
  <c r="K150" i="1"/>
  <c r="K149" i="1"/>
  <c r="K175" i="1"/>
  <c r="K148" i="1"/>
  <c r="K147" i="1"/>
  <c r="K146" i="1"/>
  <c r="K145" i="1"/>
  <c r="K143" i="1"/>
  <c r="K142" i="1"/>
  <c r="K141" i="1"/>
  <c r="K140" i="1"/>
  <c r="K138" i="1"/>
  <c r="K136" i="1"/>
  <c r="K135" i="1"/>
  <c r="K134" i="1"/>
  <c r="K133" i="1"/>
  <c r="K132" i="1"/>
  <c r="K131" i="1"/>
  <c r="K130" i="1"/>
  <c r="K129" i="1"/>
  <c r="K128" i="1"/>
  <c r="K127" i="1"/>
  <c r="K50" i="1"/>
  <c r="K125" i="1"/>
  <c r="K124" i="1"/>
  <c r="K121" i="1"/>
  <c r="K120" i="1"/>
  <c r="K119" i="1"/>
  <c r="K118" i="1"/>
  <c r="K117" i="1"/>
  <c r="K116" i="1"/>
  <c r="K115" i="1"/>
  <c r="K114" i="1"/>
  <c r="K113" i="1"/>
  <c r="K112" i="1"/>
  <c r="K111" i="1"/>
  <c r="K104" i="1"/>
  <c r="K105" i="1"/>
  <c r="K110" i="1"/>
  <c r="K109" i="1"/>
  <c r="K108" i="1"/>
  <c r="K107" i="1"/>
  <c r="K106" i="1"/>
  <c r="K103" i="1"/>
  <c r="K102" i="1"/>
  <c r="K139" i="1"/>
  <c r="K101" i="1"/>
  <c r="K99" i="1"/>
  <c r="K49" i="1"/>
  <c r="K98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96" i="1"/>
  <c r="K73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48" i="1"/>
  <c r="K100" i="1"/>
  <c r="K46" i="1"/>
  <c r="K45" i="1"/>
  <c r="K44" i="1"/>
  <c r="K43" i="1"/>
  <c r="K42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51" i="1"/>
  <c r="K27" i="1"/>
  <c r="K173" i="1"/>
  <c r="K26" i="1"/>
  <c r="K25" i="1"/>
  <c r="K24" i="1"/>
  <c r="K23" i="1"/>
  <c r="K22" i="1"/>
  <c r="K21" i="1"/>
  <c r="K18" i="1"/>
  <c r="K40" i="1"/>
  <c r="K16" i="1"/>
  <c r="Q54" i="1" l="1"/>
  <c r="Q139" i="1"/>
  <c r="N18" i="1" l="1"/>
  <c r="M18" i="1"/>
  <c r="L18" i="1"/>
  <c r="J18" i="1"/>
  <c r="N334" i="1"/>
  <c r="M334" i="1"/>
  <c r="L334" i="1"/>
  <c r="J334" i="1"/>
  <c r="N401" i="1"/>
  <c r="M401" i="1"/>
  <c r="L401" i="1"/>
  <c r="J401" i="1"/>
  <c r="J402" i="1"/>
  <c r="L402" i="1"/>
  <c r="M402" i="1"/>
  <c r="N402" i="1"/>
  <c r="N67" i="1"/>
  <c r="M67" i="1"/>
  <c r="L67" i="1"/>
  <c r="J67" i="1"/>
  <c r="N40" i="1"/>
  <c r="M40" i="1"/>
  <c r="L40" i="1"/>
  <c r="J40" i="1"/>
  <c r="N387" i="1"/>
  <c r="M387" i="1"/>
  <c r="L387" i="1"/>
  <c r="J387" i="1"/>
  <c r="N189" i="1"/>
  <c r="M189" i="1"/>
  <c r="L189" i="1"/>
  <c r="J189" i="1"/>
  <c r="N358" i="1"/>
  <c r="M358" i="1"/>
  <c r="L358" i="1"/>
  <c r="J358" i="1"/>
  <c r="Q189" i="1" l="1"/>
  <c r="S189" i="1" s="1"/>
  <c r="Q402" i="1"/>
  <c r="S402" i="1" s="1"/>
  <c r="Q387" i="1"/>
  <c r="S387" i="1" s="1"/>
  <c r="Q334" i="1"/>
  <c r="S334" i="1" s="1"/>
  <c r="Q401" i="1"/>
  <c r="S401" i="1" s="1"/>
  <c r="Q40" i="1"/>
  <c r="S40" i="1" s="1"/>
  <c r="Q358" i="1"/>
  <c r="S358" i="1" s="1"/>
  <c r="Q67" i="1"/>
  <c r="S67" i="1" s="1"/>
  <c r="Q18" i="1"/>
  <c r="S18" i="1" s="1"/>
  <c r="R18" i="1"/>
  <c r="P18" i="1"/>
  <c r="R334" i="1"/>
  <c r="P334" i="1"/>
  <c r="R402" i="1"/>
  <c r="P401" i="1"/>
  <c r="R401" i="1"/>
  <c r="P402" i="1"/>
  <c r="R67" i="1"/>
  <c r="P67" i="1"/>
  <c r="R40" i="1"/>
  <c r="P40" i="1"/>
  <c r="R387" i="1"/>
  <c r="P387" i="1"/>
  <c r="R358" i="1"/>
  <c r="R189" i="1"/>
  <c r="P189" i="1"/>
  <c r="P358" i="1"/>
  <c r="H411" i="1"/>
  <c r="N89" i="1"/>
  <c r="M89" i="1"/>
  <c r="L89" i="1"/>
  <c r="J89" i="1"/>
  <c r="N181" i="1"/>
  <c r="M181" i="1"/>
  <c r="L181" i="1"/>
  <c r="J181" i="1"/>
  <c r="Q181" i="1" l="1"/>
  <c r="S181" i="1" s="1"/>
  <c r="Q89" i="1"/>
  <c r="S89" i="1" s="1"/>
  <c r="R89" i="1"/>
  <c r="P181" i="1"/>
  <c r="P89" i="1"/>
  <c r="R181" i="1"/>
  <c r="I411" i="1"/>
  <c r="N228" i="1"/>
  <c r="M228" i="1"/>
  <c r="L228" i="1"/>
  <c r="J228" i="1"/>
  <c r="N410" i="1"/>
  <c r="L410" i="1"/>
  <c r="K410" i="1"/>
  <c r="J410" i="1"/>
  <c r="Q410" i="1" s="1"/>
  <c r="Q228" i="1" l="1"/>
  <c r="S228" i="1" s="1"/>
  <c r="R410" i="1"/>
  <c r="S410" i="1"/>
  <c r="R228" i="1"/>
  <c r="P228" i="1"/>
  <c r="P410" i="1"/>
  <c r="N373" i="1" l="1"/>
  <c r="M373" i="1"/>
  <c r="L373" i="1"/>
  <c r="J373" i="1"/>
  <c r="N195" i="1"/>
  <c r="M195" i="1"/>
  <c r="L195" i="1"/>
  <c r="J195" i="1"/>
  <c r="N214" i="1"/>
  <c r="M214" i="1"/>
  <c r="L214" i="1"/>
  <c r="J214" i="1"/>
  <c r="N215" i="1"/>
  <c r="M215" i="1"/>
  <c r="L215" i="1"/>
  <c r="J215" i="1"/>
  <c r="N216" i="1"/>
  <c r="M216" i="1"/>
  <c r="L216" i="1"/>
  <c r="J216" i="1"/>
  <c r="Q215" i="1" l="1"/>
  <c r="S215" i="1" s="1"/>
  <c r="Q195" i="1"/>
  <c r="S195" i="1" s="1"/>
  <c r="Q214" i="1"/>
  <c r="S214" i="1" s="1"/>
  <c r="Q216" i="1"/>
  <c r="S216" i="1" s="1"/>
  <c r="Q373" i="1"/>
  <c r="S373" i="1" s="1"/>
  <c r="R373" i="1"/>
  <c r="P373" i="1"/>
  <c r="R195" i="1"/>
  <c r="P195" i="1"/>
  <c r="R214" i="1"/>
  <c r="P214" i="1"/>
  <c r="R216" i="1"/>
  <c r="R215" i="1"/>
  <c r="P215" i="1"/>
  <c r="P216" i="1"/>
  <c r="N33" i="1"/>
  <c r="M33" i="1"/>
  <c r="L33" i="1"/>
  <c r="J33" i="1"/>
  <c r="N392" i="1"/>
  <c r="M392" i="1"/>
  <c r="L392" i="1"/>
  <c r="J392" i="1"/>
  <c r="Q392" i="1" l="1"/>
  <c r="S392" i="1" s="1"/>
  <c r="Q33" i="1"/>
  <c r="S33" i="1" s="1"/>
  <c r="R33" i="1"/>
  <c r="P33" i="1"/>
  <c r="P392" i="1"/>
  <c r="R392" i="1"/>
  <c r="N320" i="1" l="1"/>
  <c r="M320" i="1"/>
  <c r="L320" i="1"/>
  <c r="J320" i="1"/>
  <c r="N372" i="1"/>
  <c r="M372" i="1"/>
  <c r="L372" i="1"/>
  <c r="J372" i="1"/>
  <c r="N406" i="1"/>
  <c r="M406" i="1"/>
  <c r="L406" i="1"/>
  <c r="J406" i="1"/>
  <c r="N380" i="1"/>
  <c r="M380" i="1"/>
  <c r="L380" i="1"/>
  <c r="J380" i="1"/>
  <c r="N32" i="1"/>
  <c r="M32" i="1"/>
  <c r="L32" i="1"/>
  <c r="J32" i="1"/>
  <c r="N357" i="1"/>
  <c r="M357" i="1"/>
  <c r="L357" i="1"/>
  <c r="J357" i="1"/>
  <c r="N100" i="1"/>
  <c r="M100" i="1"/>
  <c r="L100" i="1"/>
  <c r="J100" i="1"/>
  <c r="N274" i="1"/>
  <c r="M274" i="1"/>
  <c r="L274" i="1"/>
  <c r="J274" i="1"/>
  <c r="N275" i="1"/>
  <c r="M275" i="1"/>
  <c r="L275" i="1"/>
  <c r="J275" i="1"/>
  <c r="N236" i="1"/>
  <c r="M236" i="1"/>
  <c r="L236" i="1"/>
  <c r="J236" i="1"/>
  <c r="N376" i="1"/>
  <c r="M376" i="1"/>
  <c r="L376" i="1"/>
  <c r="J376" i="1"/>
  <c r="J76" i="1"/>
  <c r="M186" i="1"/>
  <c r="N213" i="1"/>
  <c r="M213" i="1"/>
  <c r="L213" i="1"/>
  <c r="J213" i="1"/>
  <c r="N351" i="1"/>
  <c r="M351" i="1"/>
  <c r="L351" i="1"/>
  <c r="J351" i="1"/>
  <c r="O411" i="1"/>
  <c r="Q376" i="1" l="1"/>
  <c r="S376" i="1" s="1"/>
  <c r="Q274" i="1"/>
  <c r="S274" i="1" s="1"/>
  <c r="Q380" i="1"/>
  <c r="S380" i="1" s="1"/>
  <c r="Q32" i="1"/>
  <c r="S32" i="1" s="1"/>
  <c r="Q357" i="1"/>
  <c r="S357" i="1" s="1"/>
  <c r="Q320" i="1"/>
  <c r="S320" i="1" s="1"/>
  <c r="Q372" i="1"/>
  <c r="S372" i="1" s="1"/>
  <c r="Q213" i="1"/>
  <c r="S213" i="1" s="1"/>
  <c r="Q236" i="1"/>
  <c r="S236" i="1" s="1"/>
  <c r="Q100" i="1"/>
  <c r="S100" i="1" s="1"/>
  <c r="Q406" i="1"/>
  <c r="S406" i="1" s="1"/>
  <c r="Q275" i="1"/>
  <c r="S275" i="1" s="1"/>
  <c r="Q351" i="1"/>
  <c r="S351" i="1" s="1"/>
  <c r="R320" i="1"/>
  <c r="P320" i="1"/>
  <c r="R372" i="1"/>
  <c r="P372" i="1"/>
  <c r="R406" i="1"/>
  <c r="P406" i="1"/>
  <c r="R380" i="1"/>
  <c r="P380" i="1"/>
  <c r="R32" i="1"/>
  <c r="P32" i="1"/>
  <c r="P357" i="1"/>
  <c r="R357" i="1"/>
  <c r="R236" i="1"/>
  <c r="R100" i="1"/>
  <c r="P100" i="1"/>
  <c r="R274" i="1"/>
  <c r="P274" i="1"/>
  <c r="R275" i="1"/>
  <c r="P275" i="1"/>
  <c r="P236" i="1"/>
  <c r="R376" i="1"/>
  <c r="P376" i="1"/>
  <c r="R351" i="1"/>
  <c r="R213" i="1"/>
  <c r="P213" i="1"/>
  <c r="P351" i="1"/>
  <c r="L171" i="1"/>
  <c r="N77" i="1" l="1"/>
  <c r="M77" i="1"/>
  <c r="L77" i="1"/>
  <c r="J77" i="1"/>
  <c r="Q77" i="1" l="1"/>
  <c r="S77" i="1" s="1"/>
  <c r="R77" i="1"/>
  <c r="P77" i="1"/>
  <c r="N127" i="1"/>
  <c r="M127" i="1"/>
  <c r="L127" i="1"/>
  <c r="J127" i="1"/>
  <c r="S54" i="1"/>
  <c r="Q127" i="1" l="1"/>
  <c r="S127" i="1" s="1"/>
  <c r="R127" i="1"/>
  <c r="P127" i="1"/>
  <c r="N319" i="1" l="1"/>
  <c r="M319" i="1"/>
  <c r="L319" i="1"/>
  <c r="J319" i="1"/>
  <c r="N318" i="1"/>
  <c r="M318" i="1"/>
  <c r="L318" i="1"/>
  <c r="J318" i="1"/>
  <c r="N356" i="1"/>
  <c r="M356" i="1"/>
  <c r="L356" i="1"/>
  <c r="J356" i="1"/>
  <c r="Q318" i="1" l="1"/>
  <c r="S318" i="1" s="1"/>
  <c r="Q356" i="1"/>
  <c r="S356" i="1" s="1"/>
  <c r="Q319" i="1"/>
  <c r="S319" i="1" s="1"/>
  <c r="R319" i="1"/>
  <c r="R356" i="1"/>
  <c r="P319" i="1"/>
  <c r="R318" i="1"/>
  <c r="P318" i="1"/>
  <c r="P356" i="1"/>
  <c r="N269" i="1" l="1"/>
  <c r="M269" i="1"/>
  <c r="L269" i="1"/>
  <c r="J269" i="1"/>
  <c r="N268" i="1"/>
  <c r="M268" i="1"/>
  <c r="L268" i="1"/>
  <c r="J268" i="1"/>
  <c r="N266" i="1"/>
  <c r="M266" i="1"/>
  <c r="L266" i="1"/>
  <c r="J266" i="1"/>
  <c r="N267" i="1"/>
  <c r="M267" i="1"/>
  <c r="L267" i="1"/>
  <c r="J267" i="1"/>
  <c r="N270" i="1"/>
  <c r="M270" i="1"/>
  <c r="L270" i="1"/>
  <c r="J270" i="1"/>
  <c r="N65" i="1"/>
  <c r="N66" i="1"/>
  <c r="N73" i="1"/>
  <c r="N96" i="1"/>
  <c r="N74" i="1"/>
  <c r="M65" i="1"/>
  <c r="M66" i="1"/>
  <c r="M73" i="1"/>
  <c r="M96" i="1"/>
  <c r="M74" i="1"/>
  <c r="L66" i="1"/>
  <c r="L73" i="1"/>
  <c r="L96" i="1"/>
  <c r="J65" i="1"/>
  <c r="J66" i="1"/>
  <c r="N377" i="1"/>
  <c r="M377" i="1"/>
  <c r="L377" i="1"/>
  <c r="J377" i="1"/>
  <c r="S139" i="1"/>
  <c r="Q66" i="1" l="1"/>
  <c r="S66" i="1" s="1"/>
  <c r="Q267" i="1"/>
  <c r="S267" i="1" s="1"/>
  <c r="Q377" i="1"/>
  <c r="S377" i="1" s="1"/>
  <c r="Q268" i="1"/>
  <c r="S268" i="1" s="1"/>
  <c r="Q269" i="1"/>
  <c r="S269" i="1" s="1"/>
  <c r="Q65" i="1"/>
  <c r="Q266" i="1"/>
  <c r="S266" i="1" s="1"/>
  <c r="Q270" i="1"/>
  <c r="S270" i="1" s="1"/>
  <c r="R269" i="1"/>
  <c r="P268" i="1"/>
  <c r="P269" i="1"/>
  <c r="R268" i="1"/>
  <c r="R266" i="1"/>
  <c r="P266" i="1"/>
  <c r="R96" i="1"/>
  <c r="R73" i="1"/>
  <c r="P267" i="1"/>
  <c r="P270" i="1"/>
  <c r="R267" i="1"/>
  <c r="R66" i="1"/>
  <c r="P66" i="1"/>
  <c r="R270" i="1"/>
  <c r="R377" i="1"/>
  <c r="P377" i="1"/>
  <c r="N252" i="1"/>
  <c r="M252" i="1"/>
  <c r="L252" i="1"/>
  <c r="J252" i="1"/>
  <c r="N41" i="1"/>
  <c r="M41" i="1"/>
  <c r="L41" i="1"/>
  <c r="J41" i="1"/>
  <c r="N185" i="1"/>
  <c r="M185" i="1"/>
  <c r="L185" i="1"/>
  <c r="J185" i="1"/>
  <c r="N168" i="1"/>
  <c r="M168" i="1"/>
  <c r="L168" i="1"/>
  <c r="J168" i="1"/>
  <c r="Q252" i="1" l="1"/>
  <c r="S252" i="1" s="1"/>
  <c r="Q185" i="1"/>
  <c r="S185" i="1" s="1"/>
  <c r="Q41" i="1"/>
  <c r="S41" i="1" s="1"/>
  <c r="Q168" i="1"/>
  <c r="S168" i="1" s="1"/>
  <c r="R168" i="1"/>
  <c r="R185" i="1"/>
  <c r="P252" i="1"/>
  <c r="R252" i="1"/>
  <c r="R41" i="1"/>
  <c r="P41" i="1"/>
  <c r="P185" i="1"/>
  <c r="P168" i="1"/>
  <c r="N171" i="1"/>
  <c r="N172" i="1" l="1"/>
  <c r="M172" i="1"/>
  <c r="L172" i="1"/>
  <c r="J172" i="1"/>
  <c r="Q172" i="1" l="1"/>
  <c r="S172" i="1" s="1"/>
  <c r="R172" i="1"/>
  <c r="P172" i="1"/>
  <c r="N253" i="1" l="1"/>
  <c r="M253" i="1"/>
  <c r="L253" i="1"/>
  <c r="J253" i="1"/>
  <c r="Q253" i="1" l="1"/>
  <c r="S253" i="1" s="1"/>
  <c r="R253" i="1"/>
  <c r="P253" i="1"/>
  <c r="L110" i="1"/>
  <c r="L30" i="1"/>
  <c r="J130" i="1" l="1"/>
  <c r="J364" i="1"/>
  <c r="J321" i="1"/>
  <c r="J256" i="1"/>
  <c r="J115" i="1" l="1"/>
  <c r="L115" i="1"/>
  <c r="M115" i="1"/>
  <c r="N115" i="1"/>
  <c r="Q115" i="1" l="1"/>
  <c r="S115" i="1" s="1"/>
  <c r="P115" i="1"/>
  <c r="N408" i="1" l="1"/>
  <c r="M408" i="1"/>
  <c r="L408" i="1"/>
  <c r="J408" i="1"/>
  <c r="N405" i="1"/>
  <c r="M405" i="1"/>
  <c r="L405" i="1"/>
  <c r="J405" i="1"/>
  <c r="N403" i="1"/>
  <c r="M403" i="1"/>
  <c r="L403" i="1"/>
  <c r="J403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1" i="1"/>
  <c r="M391" i="1"/>
  <c r="L391" i="1"/>
  <c r="J391" i="1"/>
  <c r="N389" i="1"/>
  <c r="M389" i="1"/>
  <c r="L389" i="1"/>
  <c r="J389" i="1"/>
  <c r="N388" i="1"/>
  <c r="M388" i="1"/>
  <c r="L388" i="1"/>
  <c r="J388" i="1"/>
  <c r="N386" i="1"/>
  <c r="M386" i="1"/>
  <c r="L386" i="1"/>
  <c r="J386" i="1"/>
  <c r="N384" i="1"/>
  <c r="M384" i="1"/>
  <c r="L384" i="1"/>
  <c r="J384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79" i="1"/>
  <c r="M379" i="1"/>
  <c r="L379" i="1"/>
  <c r="J379" i="1"/>
  <c r="N378" i="1"/>
  <c r="M378" i="1"/>
  <c r="L378" i="1"/>
  <c r="J378" i="1"/>
  <c r="N374" i="1"/>
  <c r="M374" i="1"/>
  <c r="L374" i="1"/>
  <c r="J374" i="1"/>
  <c r="N371" i="1"/>
  <c r="M371" i="1"/>
  <c r="L371" i="1"/>
  <c r="J371" i="1"/>
  <c r="N370" i="1"/>
  <c r="M370" i="1"/>
  <c r="L370" i="1"/>
  <c r="J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4" i="1"/>
  <c r="M364" i="1"/>
  <c r="Q364" i="1" s="1"/>
  <c r="L364" i="1"/>
  <c r="N363" i="1"/>
  <c r="M363" i="1"/>
  <c r="L363" i="1"/>
  <c r="J363" i="1"/>
  <c r="N362" i="1"/>
  <c r="M362" i="1"/>
  <c r="L362" i="1"/>
  <c r="J362" i="1"/>
  <c r="N361" i="1"/>
  <c r="M361" i="1"/>
  <c r="L361" i="1"/>
  <c r="J361" i="1"/>
  <c r="N360" i="1"/>
  <c r="M360" i="1"/>
  <c r="L360" i="1"/>
  <c r="J360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Q321" i="1" s="1"/>
  <c r="L321" i="1"/>
  <c r="N312" i="1"/>
  <c r="M312" i="1"/>
  <c r="L312" i="1"/>
  <c r="J312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3" i="1"/>
  <c r="M313" i="1"/>
  <c r="L313" i="1"/>
  <c r="J313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3" i="1"/>
  <c r="M273" i="1"/>
  <c r="L273" i="1"/>
  <c r="J273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L257" i="1"/>
  <c r="J257" i="1"/>
  <c r="N256" i="1"/>
  <c r="M256" i="1"/>
  <c r="Q256" i="1" s="1"/>
  <c r="L256" i="1"/>
  <c r="N255" i="1"/>
  <c r="M255" i="1"/>
  <c r="L255" i="1"/>
  <c r="J255" i="1"/>
  <c r="N254" i="1"/>
  <c r="M254" i="1"/>
  <c r="L254" i="1"/>
  <c r="J254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5" i="1"/>
  <c r="M245" i="1"/>
  <c r="L245" i="1"/>
  <c r="J245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J197" i="1"/>
  <c r="N196" i="1"/>
  <c r="M196" i="1"/>
  <c r="L196" i="1"/>
  <c r="J196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4" i="1"/>
  <c r="M184" i="1"/>
  <c r="L184" i="1"/>
  <c r="J184" i="1"/>
  <c r="N183" i="1"/>
  <c r="M183" i="1"/>
  <c r="L183" i="1"/>
  <c r="J183" i="1"/>
  <c r="N137" i="1"/>
  <c r="M137" i="1"/>
  <c r="L137" i="1"/>
  <c r="J137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0" i="1"/>
  <c r="M170" i="1"/>
  <c r="L170" i="1"/>
  <c r="J170" i="1"/>
  <c r="N31" i="1"/>
  <c r="M31" i="1"/>
  <c r="L31" i="1"/>
  <c r="J31" i="1"/>
  <c r="N169" i="1"/>
  <c r="M169" i="1"/>
  <c r="L169" i="1"/>
  <c r="J169" i="1"/>
  <c r="N167" i="1"/>
  <c r="M167" i="1"/>
  <c r="L167" i="1"/>
  <c r="J167" i="1"/>
  <c r="N166" i="1"/>
  <c r="M166" i="1"/>
  <c r="L166" i="1"/>
  <c r="J166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75" i="1"/>
  <c r="M175" i="1"/>
  <c r="L175" i="1"/>
  <c r="J175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3" i="1"/>
  <c r="M143" i="1"/>
  <c r="L143" i="1"/>
  <c r="J143" i="1"/>
  <c r="N142" i="1"/>
  <c r="M142" i="1"/>
  <c r="L142" i="1"/>
  <c r="J142" i="1"/>
  <c r="N141" i="1"/>
  <c r="M141" i="1"/>
  <c r="J141" i="1"/>
  <c r="N140" i="1"/>
  <c r="M140" i="1"/>
  <c r="L140" i="1"/>
  <c r="J140" i="1"/>
  <c r="N138" i="1"/>
  <c r="M138" i="1"/>
  <c r="L138" i="1"/>
  <c r="J138" i="1"/>
  <c r="N136" i="1"/>
  <c r="M136" i="1"/>
  <c r="L136" i="1"/>
  <c r="J136" i="1"/>
  <c r="N135" i="1"/>
  <c r="M135" i="1"/>
  <c r="J135" i="1"/>
  <c r="N134" i="1"/>
  <c r="M134" i="1"/>
  <c r="L134" i="1"/>
  <c r="J134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Q130" i="1" s="1"/>
  <c r="L130" i="1"/>
  <c r="N129" i="1"/>
  <c r="M129" i="1"/>
  <c r="L129" i="1"/>
  <c r="J129" i="1"/>
  <c r="N128" i="1"/>
  <c r="M128" i="1"/>
  <c r="L128" i="1"/>
  <c r="J128" i="1"/>
  <c r="N50" i="1"/>
  <c r="M50" i="1"/>
  <c r="L50" i="1"/>
  <c r="J50" i="1"/>
  <c r="N126" i="1"/>
  <c r="M126" i="1"/>
  <c r="L126" i="1"/>
  <c r="J126" i="1"/>
  <c r="N125" i="1"/>
  <c r="M125" i="1"/>
  <c r="L125" i="1"/>
  <c r="J125" i="1"/>
  <c r="N124" i="1"/>
  <c r="M124" i="1"/>
  <c r="L124" i="1"/>
  <c r="J124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7" i="1"/>
  <c r="M117" i="1"/>
  <c r="L117" i="1"/>
  <c r="J117" i="1"/>
  <c r="N116" i="1"/>
  <c r="M116" i="1"/>
  <c r="L116" i="1"/>
  <c r="J116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11" i="1"/>
  <c r="M111" i="1"/>
  <c r="L111" i="1"/>
  <c r="J111" i="1"/>
  <c r="N104" i="1"/>
  <c r="M104" i="1"/>
  <c r="L104" i="1"/>
  <c r="J104" i="1"/>
  <c r="N105" i="1"/>
  <c r="M105" i="1"/>
  <c r="L105" i="1"/>
  <c r="J105" i="1"/>
  <c r="N110" i="1"/>
  <c r="M110" i="1"/>
  <c r="J110" i="1"/>
  <c r="N109" i="1"/>
  <c r="M109" i="1"/>
  <c r="L109" i="1"/>
  <c r="J109" i="1"/>
  <c r="N108" i="1"/>
  <c r="M108" i="1"/>
  <c r="L108" i="1"/>
  <c r="J108" i="1"/>
  <c r="N107" i="1"/>
  <c r="M107" i="1"/>
  <c r="L107" i="1"/>
  <c r="J107" i="1"/>
  <c r="N106" i="1"/>
  <c r="M106" i="1"/>
  <c r="L106" i="1"/>
  <c r="J106" i="1"/>
  <c r="N102" i="1"/>
  <c r="M102" i="1"/>
  <c r="L102" i="1"/>
  <c r="J102" i="1"/>
  <c r="N101" i="1"/>
  <c r="M101" i="1"/>
  <c r="L101" i="1"/>
  <c r="J101" i="1"/>
  <c r="N48" i="1"/>
  <c r="M48" i="1"/>
  <c r="L48" i="1"/>
  <c r="J48" i="1"/>
  <c r="N49" i="1"/>
  <c r="M49" i="1"/>
  <c r="L49" i="1"/>
  <c r="J49" i="1"/>
  <c r="N26" i="1"/>
  <c r="M26" i="1"/>
  <c r="L26" i="1"/>
  <c r="J26" i="1"/>
  <c r="N99" i="1"/>
  <c r="M99" i="1"/>
  <c r="L99" i="1"/>
  <c r="J99" i="1"/>
  <c r="N98" i="1"/>
  <c r="M98" i="1"/>
  <c r="J98" i="1"/>
  <c r="N93" i="1"/>
  <c r="M93" i="1"/>
  <c r="L93" i="1"/>
  <c r="J93" i="1"/>
  <c r="N92" i="1"/>
  <c r="M92" i="1"/>
  <c r="L92" i="1"/>
  <c r="J92" i="1"/>
  <c r="N91" i="1"/>
  <c r="M91" i="1"/>
  <c r="L91" i="1"/>
  <c r="J91" i="1"/>
  <c r="N90" i="1"/>
  <c r="M90" i="1"/>
  <c r="L90" i="1"/>
  <c r="J90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6" i="1"/>
  <c r="M76" i="1"/>
  <c r="Q76" i="1" s="1"/>
  <c r="L76" i="1"/>
  <c r="N75" i="1"/>
  <c r="M75" i="1"/>
  <c r="L75" i="1"/>
  <c r="J75" i="1"/>
  <c r="L74" i="1"/>
  <c r="J74" i="1"/>
  <c r="Q74" i="1" s="1"/>
  <c r="J96" i="1"/>
  <c r="Q96" i="1" s="1"/>
  <c r="J73" i="1"/>
  <c r="Q73" i="1" s="1"/>
  <c r="L65" i="1"/>
  <c r="P65" i="1" s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121" i="1"/>
  <c r="M121" i="1"/>
  <c r="L121" i="1"/>
  <c r="J121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3" i="1"/>
  <c r="M53" i="1"/>
  <c r="L53" i="1"/>
  <c r="J53" i="1"/>
  <c r="N52" i="1"/>
  <c r="M52" i="1"/>
  <c r="J52" i="1"/>
  <c r="N46" i="1"/>
  <c r="M46" i="1"/>
  <c r="L46" i="1"/>
  <c r="J46" i="1"/>
  <c r="N45" i="1"/>
  <c r="M45" i="1"/>
  <c r="L45" i="1"/>
  <c r="J45" i="1"/>
  <c r="N44" i="1"/>
  <c r="M44" i="1"/>
  <c r="L44" i="1"/>
  <c r="J44" i="1"/>
  <c r="N43" i="1"/>
  <c r="M43" i="1"/>
  <c r="L43" i="1"/>
  <c r="J43" i="1"/>
  <c r="N42" i="1"/>
  <c r="M42" i="1"/>
  <c r="L42" i="1"/>
  <c r="J42" i="1"/>
  <c r="N103" i="1"/>
  <c r="M103" i="1"/>
  <c r="J103" i="1"/>
  <c r="N21" i="1"/>
  <c r="M21" i="1"/>
  <c r="L21" i="1"/>
  <c r="J21" i="1"/>
  <c r="N39" i="1"/>
  <c r="M39" i="1"/>
  <c r="L39" i="1"/>
  <c r="J39" i="1"/>
  <c r="N38" i="1"/>
  <c r="M38" i="1"/>
  <c r="L38" i="1"/>
  <c r="J38" i="1"/>
  <c r="N37" i="1"/>
  <c r="M37" i="1"/>
  <c r="L37" i="1"/>
  <c r="J37" i="1"/>
  <c r="N36" i="1"/>
  <c r="M36" i="1"/>
  <c r="L36" i="1"/>
  <c r="J36" i="1"/>
  <c r="N35" i="1"/>
  <c r="M35" i="1"/>
  <c r="J35" i="1"/>
  <c r="N34" i="1"/>
  <c r="M34" i="1"/>
  <c r="L34" i="1"/>
  <c r="J34" i="1"/>
  <c r="N30" i="1"/>
  <c r="M30" i="1"/>
  <c r="J30" i="1"/>
  <c r="N29" i="1"/>
  <c r="M29" i="1"/>
  <c r="L29" i="1"/>
  <c r="J29" i="1"/>
  <c r="N28" i="1"/>
  <c r="M28" i="1"/>
  <c r="L28" i="1"/>
  <c r="J28" i="1"/>
  <c r="N51" i="1"/>
  <c r="M51" i="1"/>
  <c r="L51" i="1"/>
  <c r="J51" i="1"/>
  <c r="N27" i="1"/>
  <c r="M27" i="1"/>
  <c r="J27" i="1"/>
  <c r="N173" i="1"/>
  <c r="M173" i="1"/>
  <c r="L173" i="1"/>
  <c r="J173" i="1"/>
  <c r="N25" i="1"/>
  <c r="M25" i="1"/>
  <c r="L25" i="1"/>
  <c r="J25" i="1"/>
  <c r="N24" i="1"/>
  <c r="M24" i="1"/>
  <c r="J24" i="1"/>
  <c r="N23" i="1"/>
  <c r="M23" i="1"/>
  <c r="L23" i="1"/>
  <c r="J23" i="1"/>
  <c r="N22" i="1"/>
  <c r="M22" i="1"/>
  <c r="J22" i="1"/>
  <c r="M171" i="1"/>
  <c r="J171" i="1"/>
  <c r="J16" i="1"/>
  <c r="Q16" i="1" l="1"/>
  <c r="P16" i="1"/>
  <c r="Q101" i="1"/>
  <c r="S101" i="1" s="1"/>
  <c r="Q191" i="1"/>
  <c r="Q367" i="1"/>
  <c r="S367" i="1" s="1"/>
  <c r="Q371" i="1"/>
  <c r="S371" i="1" s="1"/>
  <c r="Q381" i="1"/>
  <c r="S381" i="1" s="1"/>
  <c r="Q386" i="1"/>
  <c r="S386" i="1" s="1"/>
  <c r="Q391" i="1"/>
  <c r="S391" i="1" s="1"/>
  <c r="Q396" i="1"/>
  <c r="Q400" i="1"/>
  <c r="S400" i="1" s="1"/>
  <c r="Q354" i="1"/>
  <c r="S354" i="1" s="1"/>
  <c r="Q362" i="1"/>
  <c r="S362" i="1" s="1"/>
  <c r="Q36" i="1"/>
  <c r="S36" i="1" s="1"/>
  <c r="Q21" i="1"/>
  <c r="S21" i="1" s="1"/>
  <c r="Q105" i="1"/>
  <c r="S105" i="1" s="1"/>
  <c r="Q113" i="1"/>
  <c r="S113" i="1" s="1"/>
  <c r="Q118" i="1"/>
  <c r="S118" i="1" s="1"/>
  <c r="Q120" i="1"/>
  <c r="S120" i="1" s="1"/>
  <c r="Q50" i="1"/>
  <c r="Q158" i="1"/>
  <c r="S158" i="1" s="1"/>
  <c r="Q163" i="1"/>
  <c r="S163" i="1" s="1"/>
  <c r="Q167" i="1"/>
  <c r="S167" i="1" s="1"/>
  <c r="Q176" i="1"/>
  <c r="S176" i="1" s="1"/>
  <c r="Q45" i="1"/>
  <c r="S45" i="1" s="1"/>
  <c r="Q187" i="1"/>
  <c r="S187" i="1" s="1"/>
  <c r="Q196" i="1"/>
  <c r="S196" i="1" s="1"/>
  <c r="Q26" i="1"/>
  <c r="S26" i="1" s="1"/>
  <c r="Q106" i="1"/>
  <c r="S106" i="1" s="1"/>
  <c r="Q142" i="1"/>
  <c r="S142" i="1" s="1"/>
  <c r="Q147" i="1"/>
  <c r="S147" i="1" s="1"/>
  <c r="Q150" i="1"/>
  <c r="S150" i="1" s="1"/>
  <c r="Q154" i="1"/>
  <c r="S154" i="1" s="1"/>
  <c r="Q258" i="1"/>
  <c r="S258" i="1" s="1"/>
  <c r="Q262" i="1"/>
  <c r="S262" i="1" s="1"/>
  <c r="Q264" i="1"/>
  <c r="S264" i="1" s="1"/>
  <c r="Q277" i="1"/>
  <c r="S277" i="1" s="1"/>
  <c r="Q284" i="1"/>
  <c r="S284" i="1" s="1"/>
  <c r="Q288" i="1"/>
  <c r="S288" i="1" s="1"/>
  <c r="Q293" i="1"/>
  <c r="S293" i="1" s="1"/>
  <c r="Q297" i="1"/>
  <c r="S297" i="1" s="1"/>
  <c r="Q301" i="1"/>
  <c r="S301" i="1" s="1"/>
  <c r="Q51" i="1"/>
  <c r="S51" i="1" s="1"/>
  <c r="Q56" i="1"/>
  <c r="S56" i="1" s="1"/>
  <c r="Q60" i="1"/>
  <c r="S60" i="1" s="1"/>
  <c r="Q79" i="1"/>
  <c r="S79" i="1" s="1"/>
  <c r="Q83" i="1"/>
  <c r="S83" i="1" s="1"/>
  <c r="Q87" i="1"/>
  <c r="S87" i="1" s="1"/>
  <c r="Q92" i="1"/>
  <c r="S92" i="1" s="1"/>
  <c r="Q201" i="1"/>
  <c r="S201" i="1" s="1"/>
  <c r="Q204" i="1"/>
  <c r="S204" i="1" s="1"/>
  <c r="Q208" i="1"/>
  <c r="S208" i="1" s="1"/>
  <c r="Q212" i="1"/>
  <c r="S212" i="1" s="1"/>
  <c r="Q219" i="1"/>
  <c r="S219" i="1" s="1"/>
  <c r="Q223" i="1"/>
  <c r="S223" i="1" s="1"/>
  <c r="Q229" i="1"/>
  <c r="S229" i="1" s="1"/>
  <c r="Q233" i="1"/>
  <c r="S233" i="1" s="1"/>
  <c r="Q238" i="1"/>
  <c r="S238" i="1" s="1"/>
  <c r="Q242" i="1"/>
  <c r="S242" i="1" s="1"/>
  <c r="Q247" i="1"/>
  <c r="S247" i="1" s="1"/>
  <c r="Q251" i="1"/>
  <c r="S251" i="1" s="1"/>
  <c r="Q135" i="1"/>
  <c r="S135" i="1" s="1"/>
  <c r="Q136" i="1"/>
  <c r="S136" i="1" s="1"/>
  <c r="Q110" i="1"/>
  <c r="S110" i="1" s="1"/>
  <c r="Q102" i="1"/>
  <c r="S102" i="1" s="1"/>
  <c r="Q109" i="1"/>
  <c r="S109" i="1" s="1"/>
  <c r="Q112" i="1"/>
  <c r="S112" i="1" s="1"/>
  <c r="Q117" i="1"/>
  <c r="S117" i="1" s="1"/>
  <c r="Q126" i="1"/>
  <c r="S126" i="1" s="1"/>
  <c r="Q305" i="1"/>
  <c r="S305" i="1" s="1"/>
  <c r="Q308" i="1"/>
  <c r="S308" i="1" s="1"/>
  <c r="Q313" i="1"/>
  <c r="S313" i="1" s="1"/>
  <c r="Q323" i="1"/>
  <c r="S323" i="1" s="1"/>
  <c r="Q327" i="1"/>
  <c r="S327" i="1" s="1"/>
  <c r="Q23" i="1"/>
  <c r="S23" i="1" s="1"/>
  <c r="Q28" i="1"/>
  <c r="S28" i="1" s="1"/>
  <c r="Q42" i="1"/>
  <c r="S42" i="1" s="1"/>
  <c r="Q57" i="1"/>
  <c r="S57" i="1" s="1"/>
  <c r="Q80" i="1"/>
  <c r="S80" i="1" s="1"/>
  <c r="Q93" i="1"/>
  <c r="S93" i="1" s="1"/>
  <c r="Q124" i="1"/>
  <c r="S124" i="1" s="1"/>
  <c r="Q143" i="1"/>
  <c r="S143" i="1" s="1"/>
  <c r="Q148" i="1"/>
  <c r="S148" i="1" s="1"/>
  <c r="Q220" i="1"/>
  <c r="S220" i="1" s="1"/>
  <c r="Q254" i="1"/>
  <c r="S254" i="1" s="1"/>
  <c r="Q259" i="1"/>
  <c r="S259" i="1" s="1"/>
  <c r="Q22" i="1"/>
  <c r="S22" i="1" s="1"/>
  <c r="Q37" i="1"/>
  <c r="S37" i="1" s="1"/>
  <c r="Q103" i="1"/>
  <c r="S103" i="1" s="1"/>
  <c r="Q46" i="1"/>
  <c r="S46" i="1" s="1"/>
  <c r="Q121" i="1"/>
  <c r="S121" i="1" s="1"/>
  <c r="Q63" i="1"/>
  <c r="S63" i="1" s="1"/>
  <c r="Q84" i="1"/>
  <c r="S84" i="1" s="1"/>
  <c r="Q88" i="1"/>
  <c r="S88" i="1" s="1"/>
  <c r="Q49" i="1"/>
  <c r="S49" i="1" s="1"/>
  <c r="Q134" i="1"/>
  <c r="S134" i="1" s="1"/>
  <c r="Q151" i="1"/>
  <c r="S151" i="1" s="1"/>
  <c r="Q155" i="1"/>
  <c r="S155" i="1" s="1"/>
  <c r="Q159" i="1"/>
  <c r="S159" i="1" s="1"/>
  <c r="Q164" i="1"/>
  <c r="S164" i="1" s="1"/>
  <c r="Q169" i="1"/>
  <c r="S169" i="1" s="1"/>
  <c r="Q177" i="1"/>
  <c r="S177" i="1" s="1"/>
  <c r="Q137" i="1"/>
  <c r="S137" i="1" s="1"/>
  <c r="Q188" i="1"/>
  <c r="S188" i="1" s="1"/>
  <c r="Q197" i="1"/>
  <c r="S197" i="1" s="1"/>
  <c r="Q198" i="1"/>
  <c r="S198" i="1" s="1"/>
  <c r="Q205" i="1"/>
  <c r="S205" i="1" s="1"/>
  <c r="Q209" i="1"/>
  <c r="S209" i="1" s="1"/>
  <c r="Q217" i="1"/>
  <c r="S217" i="1" s="1"/>
  <c r="Q224" i="1"/>
  <c r="S224" i="1" s="1"/>
  <c r="Q230" i="1"/>
  <c r="S230" i="1" s="1"/>
  <c r="Q234" i="1"/>
  <c r="S234" i="1" s="1"/>
  <c r="Q239" i="1"/>
  <c r="S239" i="1" s="1"/>
  <c r="Q243" i="1"/>
  <c r="S243" i="1" s="1"/>
  <c r="Q248" i="1"/>
  <c r="S248" i="1" s="1"/>
  <c r="Q265" i="1"/>
  <c r="S265" i="1" s="1"/>
  <c r="Q278" i="1"/>
  <c r="S278" i="1" s="1"/>
  <c r="Q281" i="1"/>
  <c r="S281" i="1" s="1"/>
  <c r="Q285" i="1"/>
  <c r="S285" i="1" s="1"/>
  <c r="Q290" i="1"/>
  <c r="S290" i="1" s="1"/>
  <c r="Q294" i="1"/>
  <c r="S294" i="1" s="1"/>
  <c r="Q298" i="1"/>
  <c r="S298" i="1" s="1"/>
  <c r="Q171" i="1"/>
  <c r="S171" i="1" s="1"/>
  <c r="Q24" i="1"/>
  <c r="S24" i="1" s="1"/>
  <c r="Q29" i="1"/>
  <c r="S29" i="1" s="1"/>
  <c r="Q43" i="1"/>
  <c r="S43" i="1" s="1"/>
  <c r="Q52" i="1"/>
  <c r="S52" i="1" s="1"/>
  <c r="Q129" i="1"/>
  <c r="S129" i="1" s="1"/>
  <c r="Q131" i="1"/>
  <c r="S131" i="1" s="1"/>
  <c r="Q165" i="1"/>
  <c r="S165" i="1" s="1"/>
  <c r="Q25" i="1"/>
  <c r="S25" i="1" s="1"/>
  <c r="Q58" i="1"/>
  <c r="S58" i="1" s="1"/>
  <c r="Q64" i="1"/>
  <c r="S64" i="1" s="1"/>
  <c r="Q85" i="1"/>
  <c r="S85" i="1" s="1"/>
  <c r="Q61" i="1"/>
  <c r="S61" i="1" s="1"/>
  <c r="Q75" i="1"/>
  <c r="S75" i="1" s="1"/>
  <c r="Q81" i="1"/>
  <c r="S81" i="1" s="1"/>
  <c r="Q90" i="1"/>
  <c r="S90" i="1" s="1"/>
  <c r="Q48" i="1"/>
  <c r="S48" i="1" s="1"/>
  <c r="Q104" i="1"/>
  <c r="S104" i="1" s="1"/>
  <c r="Q114" i="1"/>
  <c r="S114" i="1" s="1"/>
  <c r="Q132" i="1"/>
  <c r="S132" i="1" s="1"/>
  <c r="Q152" i="1"/>
  <c r="S152" i="1" s="1"/>
  <c r="Q156" i="1"/>
  <c r="S156" i="1" s="1"/>
  <c r="Q31" i="1"/>
  <c r="S31" i="1" s="1"/>
  <c r="Q178" i="1"/>
  <c r="S178" i="1" s="1"/>
  <c r="Q183" i="1"/>
  <c r="S183" i="1" s="1"/>
  <c r="Q206" i="1"/>
  <c r="S206" i="1" s="1"/>
  <c r="Q218" i="1"/>
  <c r="S218" i="1" s="1"/>
  <c r="Q231" i="1"/>
  <c r="S231" i="1" s="1"/>
  <c r="Q240" i="1"/>
  <c r="S240" i="1" s="1"/>
  <c r="Q255" i="1"/>
  <c r="S255" i="1" s="1"/>
  <c r="Q260" i="1"/>
  <c r="S260" i="1" s="1"/>
  <c r="Q263" i="1"/>
  <c r="S263" i="1" s="1"/>
  <c r="Q279" i="1"/>
  <c r="S279" i="1" s="1"/>
  <c r="Q286" i="1"/>
  <c r="S286" i="1" s="1"/>
  <c r="Q291" i="1"/>
  <c r="S291" i="1" s="1"/>
  <c r="Q299" i="1"/>
  <c r="S299" i="1" s="1"/>
  <c r="Q303" i="1"/>
  <c r="S303" i="1" s="1"/>
  <c r="Q306" i="1"/>
  <c r="S306" i="1" s="1"/>
  <c r="Q310" i="1"/>
  <c r="S310" i="1" s="1"/>
  <c r="Q316" i="1"/>
  <c r="S316" i="1" s="1"/>
  <c r="Q312" i="1"/>
  <c r="S312" i="1" s="1"/>
  <c r="Q330" i="1"/>
  <c r="S330" i="1" s="1"/>
  <c r="Q345" i="1"/>
  <c r="S345" i="1" s="1"/>
  <c r="Q352" i="1"/>
  <c r="S352" i="1" s="1"/>
  <c r="Q360" i="1"/>
  <c r="S360" i="1" s="1"/>
  <c r="Q365" i="1"/>
  <c r="S365" i="1" s="1"/>
  <c r="Q369" i="1"/>
  <c r="S369" i="1" s="1"/>
  <c r="Q378" i="1"/>
  <c r="S378" i="1" s="1"/>
  <c r="Q383" i="1"/>
  <c r="S383" i="1" s="1"/>
  <c r="Q394" i="1"/>
  <c r="S394" i="1" s="1"/>
  <c r="Q405" i="1"/>
  <c r="S405" i="1" s="1"/>
  <c r="Q38" i="1"/>
  <c r="S38" i="1" s="1"/>
  <c r="Q53" i="1"/>
  <c r="S53" i="1" s="1"/>
  <c r="Q107" i="1"/>
  <c r="S107" i="1" s="1"/>
  <c r="Q119" i="1"/>
  <c r="S119" i="1" s="1"/>
  <c r="Q128" i="1"/>
  <c r="S128" i="1" s="1"/>
  <c r="Q138" i="1"/>
  <c r="S138" i="1" s="1"/>
  <c r="Q145" i="1"/>
  <c r="S145" i="1" s="1"/>
  <c r="Q175" i="1"/>
  <c r="S175" i="1" s="1"/>
  <c r="Q161" i="1"/>
  <c r="S161" i="1" s="1"/>
  <c r="Q190" i="1"/>
  <c r="S190" i="1" s="1"/>
  <c r="Q192" i="1"/>
  <c r="S192" i="1" s="1"/>
  <c r="Q199" i="1"/>
  <c r="S199" i="1" s="1"/>
  <c r="Q202" i="1"/>
  <c r="S202" i="1" s="1"/>
  <c r="Q210" i="1"/>
  <c r="S210" i="1" s="1"/>
  <c r="Q221" i="1"/>
  <c r="S221" i="1" s="1"/>
  <c r="Q225" i="1"/>
  <c r="S225" i="1" s="1"/>
  <c r="Q235" i="1"/>
  <c r="S235" i="1" s="1"/>
  <c r="Q249" i="1"/>
  <c r="S249" i="1" s="1"/>
  <c r="Q273" i="1"/>
  <c r="S273" i="1" s="1"/>
  <c r="Q282" i="1"/>
  <c r="S282" i="1" s="1"/>
  <c r="Q295" i="1"/>
  <c r="S295" i="1" s="1"/>
  <c r="Q325" i="1"/>
  <c r="S325" i="1" s="1"/>
  <c r="Q333" i="1"/>
  <c r="S333" i="1" s="1"/>
  <c r="Q341" i="1"/>
  <c r="S341" i="1" s="1"/>
  <c r="Q331" i="1"/>
  <c r="S331" i="1" s="1"/>
  <c r="Q336" i="1"/>
  <c r="S336" i="1" s="1"/>
  <c r="Q339" i="1"/>
  <c r="S339" i="1" s="1"/>
  <c r="Q343" i="1"/>
  <c r="S343" i="1" s="1"/>
  <c r="Q347" i="1"/>
  <c r="S347" i="1" s="1"/>
  <c r="Q395" i="1"/>
  <c r="S395" i="1" s="1"/>
  <c r="Q399" i="1"/>
  <c r="S399" i="1" s="1"/>
  <c r="Q408" i="1"/>
  <c r="S408" i="1" s="1"/>
  <c r="Q173" i="1"/>
  <c r="S173" i="1" s="1"/>
  <c r="Q30" i="1"/>
  <c r="S30" i="1" s="1"/>
  <c r="Q34" i="1"/>
  <c r="S34" i="1" s="1"/>
  <c r="Q39" i="1"/>
  <c r="S39" i="1" s="1"/>
  <c r="Q44" i="1"/>
  <c r="S44" i="1" s="1"/>
  <c r="Q55" i="1"/>
  <c r="S55" i="1" s="1"/>
  <c r="Q59" i="1"/>
  <c r="S59" i="1" s="1"/>
  <c r="Q62" i="1"/>
  <c r="S62" i="1" s="1"/>
  <c r="Q78" i="1"/>
  <c r="S78" i="1" s="1"/>
  <c r="Q82" i="1"/>
  <c r="S82" i="1" s="1"/>
  <c r="Q86" i="1"/>
  <c r="S86" i="1" s="1"/>
  <c r="Q91" i="1"/>
  <c r="S91" i="1" s="1"/>
  <c r="Q98" i="1"/>
  <c r="S98" i="1" s="1"/>
  <c r="Q99" i="1"/>
  <c r="S99" i="1" s="1"/>
  <c r="Q108" i="1"/>
  <c r="S108" i="1" s="1"/>
  <c r="Q111" i="1"/>
  <c r="S111" i="1" s="1"/>
  <c r="Q116" i="1"/>
  <c r="S116" i="1" s="1"/>
  <c r="Q125" i="1"/>
  <c r="S125" i="1" s="1"/>
  <c r="Q133" i="1"/>
  <c r="S133" i="1" s="1"/>
  <c r="Q140" i="1"/>
  <c r="S140" i="1" s="1"/>
  <c r="Q146" i="1"/>
  <c r="S146" i="1" s="1"/>
  <c r="Q149" i="1"/>
  <c r="S149" i="1" s="1"/>
  <c r="Q153" i="1"/>
  <c r="S153" i="1" s="1"/>
  <c r="Q157" i="1"/>
  <c r="S157" i="1" s="1"/>
  <c r="Q162" i="1"/>
  <c r="S162" i="1" s="1"/>
  <c r="Q166" i="1"/>
  <c r="S166" i="1" s="1"/>
  <c r="Q170" i="1"/>
  <c r="S170" i="1" s="1"/>
  <c r="Q179" i="1"/>
  <c r="S179" i="1" s="1"/>
  <c r="Q184" i="1"/>
  <c r="S184" i="1" s="1"/>
  <c r="S191" i="1"/>
  <c r="Q200" i="1"/>
  <c r="S200" i="1" s="1"/>
  <c r="Q203" i="1"/>
  <c r="S203" i="1" s="1"/>
  <c r="Q207" i="1"/>
  <c r="S207" i="1" s="1"/>
  <c r="Q211" i="1"/>
  <c r="S211" i="1" s="1"/>
  <c r="Q222" i="1"/>
  <c r="S222" i="1" s="1"/>
  <c r="Q232" i="1"/>
  <c r="S232" i="1" s="1"/>
  <c r="Q237" i="1"/>
  <c r="S237" i="1" s="1"/>
  <c r="Q241" i="1"/>
  <c r="S241" i="1" s="1"/>
  <c r="Q245" i="1"/>
  <c r="S245" i="1" s="1"/>
  <c r="Q250" i="1"/>
  <c r="S250" i="1" s="1"/>
  <c r="Q257" i="1"/>
  <c r="S257" i="1" s="1"/>
  <c r="Q261" i="1"/>
  <c r="S261" i="1" s="1"/>
  <c r="Q276" i="1"/>
  <c r="S276" i="1" s="1"/>
  <c r="Q280" i="1"/>
  <c r="S280" i="1" s="1"/>
  <c r="Q283" i="1"/>
  <c r="S283" i="1" s="1"/>
  <c r="Q287" i="1"/>
  <c r="S287" i="1" s="1"/>
  <c r="Q292" i="1"/>
  <c r="S292" i="1" s="1"/>
  <c r="Q296" i="1"/>
  <c r="S296" i="1" s="1"/>
  <c r="Q300" i="1"/>
  <c r="S300" i="1" s="1"/>
  <c r="Q304" i="1"/>
  <c r="S304" i="1" s="1"/>
  <c r="Q307" i="1"/>
  <c r="S307" i="1" s="1"/>
  <c r="Q311" i="1"/>
  <c r="S311" i="1" s="1"/>
  <c r="Q317" i="1"/>
  <c r="S317" i="1" s="1"/>
  <c r="Q322" i="1"/>
  <c r="S322" i="1" s="1"/>
  <c r="Q326" i="1"/>
  <c r="S326" i="1" s="1"/>
  <c r="Q335" i="1"/>
  <c r="S335" i="1" s="1"/>
  <c r="Q338" i="1"/>
  <c r="S338" i="1" s="1"/>
  <c r="Q342" i="1"/>
  <c r="S342" i="1" s="1"/>
  <c r="Q346" i="1"/>
  <c r="S346" i="1" s="1"/>
  <c r="Q348" i="1"/>
  <c r="S348" i="1" s="1"/>
  <c r="Q355" i="1"/>
  <c r="S355" i="1" s="1"/>
  <c r="Q363" i="1"/>
  <c r="S363" i="1" s="1"/>
  <c r="Q368" i="1"/>
  <c r="S368" i="1" s="1"/>
  <c r="Q374" i="1"/>
  <c r="S374" i="1" s="1"/>
  <c r="Q382" i="1"/>
  <c r="S382" i="1" s="1"/>
  <c r="Q388" i="1"/>
  <c r="S388" i="1" s="1"/>
  <c r="Q393" i="1"/>
  <c r="S393" i="1" s="1"/>
  <c r="Q397" i="1"/>
  <c r="S397" i="1" s="1"/>
  <c r="Q403" i="1"/>
  <c r="S403" i="1" s="1"/>
  <c r="Q27" i="1"/>
  <c r="S27" i="1" s="1"/>
  <c r="Q35" i="1"/>
  <c r="S35" i="1" s="1"/>
  <c r="Q141" i="1"/>
  <c r="S141" i="1" s="1"/>
  <c r="Q398" i="1"/>
  <c r="S398" i="1" s="1"/>
  <c r="N411" i="1"/>
  <c r="Q302" i="1"/>
  <c r="S302" i="1" s="1"/>
  <c r="Q309" i="1"/>
  <c r="S309" i="1" s="1"/>
  <c r="Q315" i="1"/>
  <c r="S315" i="1" s="1"/>
  <c r="Q324" i="1"/>
  <c r="S324" i="1" s="1"/>
  <c r="Q329" i="1"/>
  <c r="S329" i="1" s="1"/>
  <c r="Q332" i="1"/>
  <c r="S332" i="1" s="1"/>
  <c r="Q337" i="1"/>
  <c r="S337" i="1" s="1"/>
  <c r="Q340" i="1"/>
  <c r="S340" i="1" s="1"/>
  <c r="Q344" i="1"/>
  <c r="S344" i="1" s="1"/>
  <c r="Q353" i="1"/>
  <c r="S353" i="1" s="1"/>
  <c r="Q361" i="1"/>
  <c r="S361" i="1" s="1"/>
  <c r="Q366" i="1"/>
  <c r="S366" i="1" s="1"/>
  <c r="Q370" i="1"/>
  <c r="S370" i="1" s="1"/>
  <c r="Q379" i="1"/>
  <c r="S379" i="1" s="1"/>
  <c r="Q384" i="1"/>
  <c r="S384" i="1" s="1"/>
  <c r="Q389" i="1"/>
  <c r="S389" i="1" s="1"/>
  <c r="J411" i="1"/>
  <c r="K411" i="1"/>
  <c r="L411" i="1"/>
  <c r="M411" i="1"/>
  <c r="P74" i="1"/>
  <c r="R75" i="1"/>
  <c r="R74" i="1"/>
  <c r="P73" i="1"/>
  <c r="S73" i="1"/>
  <c r="P96" i="1"/>
  <c r="S96" i="1"/>
  <c r="P75" i="1"/>
  <c r="P99" i="1"/>
  <c r="R26" i="1"/>
  <c r="P352" i="1"/>
  <c r="R130" i="1"/>
  <c r="S130" i="1"/>
  <c r="R16" i="1"/>
  <c r="P360" i="1"/>
  <c r="P63" i="1"/>
  <c r="P87" i="1"/>
  <c r="R158" i="1"/>
  <c r="R163" i="1"/>
  <c r="S321" i="1"/>
  <c r="R154" i="1"/>
  <c r="R305" i="1"/>
  <c r="P198" i="1"/>
  <c r="R370" i="1"/>
  <c r="R43" i="1"/>
  <c r="R45" i="1"/>
  <c r="R55" i="1"/>
  <c r="R27" i="1"/>
  <c r="R35" i="1"/>
  <c r="R211" i="1"/>
  <c r="R222" i="1"/>
  <c r="R231" i="1"/>
  <c r="R237" i="1"/>
  <c r="P238" i="1"/>
  <c r="R242" i="1"/>
  <c r="R250" i="1"/>
  <c r="R254" i="1"/>
  <c r="R255" i="1"/>
  <c r="R257" i="1"/>
  <c r="R262" i="1"/>
  <c r="P311" i="1"/>
  <c r="R395" i="1"/>
  <c r="R39" i="1"/>
  <c r="R25" i="1"/>
  <c r="R34" i="1"/>
  <c r="R48" i="1"/>
  <c r="R105" i="1"/>
  <c r="R207" i="1"/>
  <c r="R343" i="1"/>
  <c r="R354" i="1"/>
  <c r="R57" i="1"/>
  <c r="P235" i="1"/>
  <c r="R243" i="1"/>
  <c r="R247" i="1"/>
  <c r="R251" i="1"/>
  <c r="R265" i="1"/>
  <c r="R277" i="1"/>
  <c r="R121" i="1"/>
  <c r="R63" i="1"/>
  <c r="R64" i="1"/>
  <c r="S76" i="1"/>
  <c r="R80" i="1"/>
  <c r="R84" i="1"/>
  <c r="R87" i="1"/>
  <c r="R125" i="1"/>
  <c r="R50" i="1"/>
  <c r="R134" i="1"/>
  <c r="R138" i="1"/>
  <c r="R142" i="1"/>
  <c r="P188" i="1"/>
  <c r="R191" i="1"/>
  <c r="P288" i="1"/>
  <c r="P153" i="1"/>
  <c r="R164" i="1"/>
  <c r="R166" i="1"/>
  <c r="R170" i="1"/>
  <c r="R297" i="1"/>
  <c r="R300" i="1"/>
  <c r="R307" i="1"/>
  <c r="P312" i="1"/>
  <c r="S364" i="1"/>
  <c r="R379" i="1"/>
  <c r="R383" i="1"/>
  <c r="R398" i="1"/>
  <c r="P30" i="1"/>
  <c r="P37" i="1"/>
  <c r="P38" i="1"/>
  <c r="R38" i="1"/>
  <c r="R44" i="1"/>
  <c r="P53" i="1"/>
  <c r="S74" i="1"/>
  <c r="R104" i="1"/>
  <c r="R120" i="1"/>
  <c r="P135" i="1"/>
  <c r="R143" i="1"/>
  <c r="R146" i="1"/>
  <c r="R148" i="1"/>
  <c r="P161" i="1"/>
  <c r="P162" i="1"/>
  <c r="R162" i="1"/>
  <c r="R176" i="1"/>
  <c r="R179" i="1"/>
  <c r="R137" i="1"/>
  <c r="R196" i="1"/>
  <c r="R198" i="1"/>
  <c r="P218" i="1"/>
  <c r="R240" i="1"/>
  <c r="R256" i="1"/>
  <c r="R281" i="1"/>
  <c r="R284" i="1"/>
  <c r="P296" i="1"/>
  <c r="R316" i="1"/>
  <c r="R355" i="1"/>
  <c r="R364" i="1"/>
  <c r="P369" i="1"/>
  <c r="R371" i="1"/>
  <c r="R389" i="1"/>
  <c r="R396" i="1"/>
  <c r="R173" i="1"/>
  <c r="R30" i="1"/>
  <c r="P35" i="1"/>
  <c r="R103" i="1"/>
  <c r="P43" i="1"/>
  <c r="R59" i="1"/>
  <c r="R60" i="1"/>
  <c r="R83" i="1"/>
  <c r="P90" i="1"/>
  <c r="R106" i="1"/>
  <c r="R117" i="1"/>
  <c r="R135" i="1"/>
  <c r="R141" i="1"/>
  <c r="R175" i="1"/>
  <c r="R151" i="1"/>
  <c r="R155" i="1"/>
  <c r="P169" i="1"/>
  <c r="P31" i="1"/>
  <c r="R31" i="1"/>
  <c r="R183" i="1"/>
  <c r="P192" i="1"/>
  <c r="R192" i="1"/>
  <c r="R203" i="1"/>
  <c r="R292" i="1"/>
  <c r="P304" i="1"/>
  <c r="R321" i="1"/>
  <c r="P325" i="1"/>
  <c r="R339" i="1"/>
  <c r="R346" i="1"/>
  <c r="P347" i="1"/>
  <c r="R353" i="1"/>
  <c r="R361" i="1"/>
  <c r="P362" i="1"/>
  <c r="R391" i="1"/>
  <c r="R394" i="1"/>
  <c r="P154" i="1"/>
  <c r="R238" i="1"/>
  <c r="P344" i="1"/>
  <c r="P34" i="1"/>
  <c r="P60" i="1"/>
  <c r="P91" i="1"/>
  <c r="P163" i="1"/>
  <c r="P170" i="1"/>
  <c r="P197" i="1"/>
  <c r="P200" i="1"/>
  <c r="P225" i="1"/>
  <c r="R248" i="1"/>
  <c r="R360" i="1"/>
  <c r="P399" i="1"/>
  <c r="P59" i="1"/>
  <c r="P61" i="1"/>
  <c r="R85" i="1"/>
  <c r="R107" i="1"/>
  <c r="P121" i="1"/>
  <c r="S65" i="1"/>
  <c r="R112" i="1"/>
  <c r="R114" i="1"/>
  <c r="R118" i="1"/>
  <c r="R131" i="1"/>
  <c r="R136" i="1"/>
  <c r="R140" i="1"/>
  <c r="R145" i="1"/>
  <c r="R147" i="1"/>
  <c r="P149" i="1"/>
  <c r="P150" i="1"/>
  <c r="R150" i="1"/>
  <c r="R152" i="1"/>
  <c r="P156" i="1"/>
  <c r="P157" i="1"/>
  <c r="R157" i="1"/>
  <c r="R159" i="1"/>
  <c r="P165" i="1"/>
  <c r="R165" i="1"/>
  <c r="R167" i="1"/>
  <c r="P177" i="1"/>
  <c r="P178" i="1"/>
  <c r="R178" i="1"/>
  <c r="P184" i="1"/>
  <c r="P186" i="1"/>
  <c r="R186" i="1"/>
  <c r="R187" i="1"/>
  <c r="P190" i="1"/>
  <c r="R197" i="1"/>
  <c r="R200" i="1"/>
  <c r="P203" i="1"/>
  <c r="P210" i="1"/>
  <c r="R233" i="1"/>
  <c r="P234" i="1"/>
  <c r="R234" i="1"/>
  <c r="R235" i="1"/>
  <c r="R241" i="1"/>
  <c r="P408" i="1"/>
  <c r="P173" i="1"/>
  <c r="R51" i="1"/>
  <c r="P39" i="1"/>
  <c r="P21" i="1"/>
  <c r="P44" i="1"/>
  <c r="P46" i="1"/>
  <c r="P55" i="1"/>
  <c r="P26" i="1"/>
  <c r="P155" i="1"/>
  <c r="P137" i="1"/>
  <c r="P171" i="1"/>
  <c r="P23" i="1"/>
  <c r="R23" i="1"/>
  <c r="P24" i="1"/>
  <c r="P36" i="1"/>
  <c r="P45" i="1"/>
  <c r="P52" i="1"/>
  <c r="R56" i="1"/>
  <c r="R58" i="1"/>
  <c r="P64" i="1"/>
  <c r="P80" i="1"/>
  <c r="P82" i="1"/>
  <c r="P83" i="1"/>
  <c r="R91" i="1"/>
  <c r="R98" i="1"/>
  <c r="R99" i="1"/>
  <c r="R101" i="1"/>
  <c r="R22" i="1"/>
  <c r="P27" i="1"/>
  <c r="R28" i="1"/>
  <c r="P29" i="1"/>
  <c r="R29" i="1"/>
  <c r="R42" i="1"/>
  <c r="R52" i="1"/>
  <c r="P57" i="1"/>
  <c r="P62" i="1"/>
  <c r="R76" i="1"/>
  <c r="P84" i="1"/>
  <c r="R92" i="1"/>
  <c r="R108" i="1"/>
  <c r="P109" i="1"/>
  <c r="R124" i="1"/>
  <c r="R129" i="1"/>
  <c r="R201" i="1"/>
  <c r="P207" i="1"/>
  <c r="R249" i="1"/>
  <c r="P365" i="1"/>
  <c r="P78" i="1"/>
  <c r="P79" i="1"/>
  <c r="R79" i="1"/>
  <c r="R81" i="1"/>
  <c r="P86" i="1"/>
  <c r="R86" i="1"/>
  <c r="R88" i="1"/>
  <c r="R93" i="1"/>
  <c r="P98" i="1"/>
  <c r="R49" i="1"/>
  <c r="P102" i="1"/>
  <c r="R110" i="1"/>
  <c r="P111" i="1"/>
  <c r="R113" i="1"/>
  <c r="R126" i="1"/>
  <c r="S50" i="1"/>
  <c r="R128" i="1"/>
  <c r="R132" i="1"/>
  <c r="R133" i="1"/>
  <c r="P151" i="1"/>
  <c r="P158" i="1"/>
  <c r="P166" i="1"/>
  <c r="P179" i="1"/>
  <c r="P191" i="1"/>
  <c r="R199" i="1"/>
  <c r="P202" i="1"/>
  <c r="R202" i="1"/>
  <c r="R204" i="1"/>
  <c r="P221" i="1"/>
  <c r="P230" i="1"/>
  <c r="P240" i="1"/>
  <c r="R245" i="1"/>
  <c r="P205" i="1"/>
  <c r="P206" i="1"/>
  <c r="R206" i="1"/>
  <c r="R208" i="1"/>
  <c r="P209" i="1"/>
  <c r="R209" i="1"/>
  <c r="P211" i="1"/>
  <c r="R212" i="1"/>
  <c r="P217" i="1"/>
  <c r="R217" i="1"/>
  <c r="R219" i="1"/>
  <c r="P220" i="1"/>
  <c r="R220" i="1"/>
  <c r="P222" i="1"/>
  <c r="R223" i="1"/>
  <c r="P224" i="1"/>
  <c r="R224" i="1"/>
  <c r="P229" i="1"/>
  <c r="R229" i="1"/>
  <c r="P231" i="1"/>
  <c r="R232" i="1"/>
  <c r="S256" i="1"/>
  <c r="R258" i="1"/>
  <c r="R259" i="1"/>
  <c r="R260" i="1"/>
  <c r="R263" i="1"/>
  <c r="P286" i="1"/>
  <c r="P287" i="1"/>
  <c r="R287" i="1"/>
  <c r="R296" i="1"/>
  <c r="P302" i="1"/>
  <c r="P303" i="1"/>
  <c r="R303" i="1"/>
  <c r="R311" i="1"/>
  <c r="R332" i="1"/>
  <c r="R335" i="1"/>
  <c r="R337" i="1"/>
  <c r="P346" i="1"/>
  <c r="P348" i="1"/>
  <c r="R367" i="1"/>
  <c r="P368" i="1"/>
  <c r="R369" i="1"/>
  <c r="P386" i="1"/>
  <c r="R408" i="1"/>
  <c r="P353" i="1"/>
  <c r="P366" i="1"/>
  <c r="R378" i="1"/>
  <c r="P381" i="1"/>
  <c r="P384" i="1"/>
  <c r="P389" i="1"/>
  <c r="P400" i="1"/>
  <c r="P403" i="1"/>
  <c r="P239" i="1"/>
  <c r="R261" i="1"/>
  <c r="R264" i="1"/>
  <c r="P279" i="1"/>
  <c r="P280" i="1"/>
  <c r="R280" i="1"/>
  <c r="R288" i="1"/>
  <c r="P294" i="1"/>
  <c r="P295" i="1"/>
  <c r="R295" i="1"/>
  <c r="R304" i="1"/>
  <c r="P309" i="1"/>
  <c r="P310" i="1"/>
  <c r="R310" i="1"/>
  <c r="R312" i="1"/>
  <c r="R324" i="1"/>
  <c r="R327" i="1"/>
  <c r="R330" i="1"/>
  <c r="R341" i="1"/>
  <c r="R352" i="1"/>
  <c r="P388" i="1"/>
  <c r="R273" i="1"/>
  <c r="R276" i="1"/>
  <c r="R278" i="1"/>
  <c r="P282" i="1"/>
  <c r="P283" i="1"/>
  <c r="R283" i="1"/>
  <c r="R285" i="1"/>
  <c r="P290" i="1"/>
  <c r="P291" i="1"/>
  <c r="R291" i="1"/>
  <c r="R293" i="1"/>
  <c r="P298" i="1"/>
  <c r="P299" i="1"/>
  <c r="R299" i="1"/>
  <c r="R301" i="1"/>
  <c r="P306" i="1"/>
  <c r="R306" i="1"/>
  <c r="R308" i="1"/>
  <c r="P313" i="1"/>
  <c r="P315" i="1"/>
  <c r="R315" i="1"/>
  <c r="R317" i="1"/>
  <c r="R322" i="1"/>
  <c r="R329" i="1"/>
  <c r="R336" i="1"/>
  <c r="R342" i="1"/>
  <c r="R344" i="1"/>
  <c r="R347" i="1"/>
  <c r="R348" i="1"/>
  <c r="P361" i="1"/>
  <c r="P363" i="1"/>
  <c r="R368" i="1"/>
  <c r="P374" i="1"/>
  <c r="P382" i="1"/>
  <c r="R386" i="1"/>
  <c r="R388" i="1"/>
  <c r="P393" i="1"/>
  <c r="P396" i="1"/>
  <c r="P397" i="1"/>
  <c r="R403" i="1"/>
  <c r="P277" i="1"/>
  <c r="P284" i="1"/>
  <c r="P292" i="1"/>
  <c r="P300" i="1"/>
  <c r="P307" i="1"/>
  <c r="P316" i="1"/>
  <c r="R323" i="1"/>
  <c r="R325" i="1"/>
  <c r="R326" i="1"/>
  <c r="P330" i="1"/>
  <c r="R331" i="1"/>
  <c r="R333" i="1"/>
  <c r="P337" i="1"/>
  <c r="R338" i="1"/>
  <c r="R340" i="1"/>
  <c r="P345" i="1"/>
  <c r="P355" i="1"/>
  <c r="R363" i="1"/>
  <c r="R365" i="1"/>
  <c r="P371" i="1"/>
  <c r="P378" i="1"/>
  <c r="R382" i="1"/>
  <c r="R384" i="1"/>
  <c r="P394" i="1"/>
  <c r="S396" i="1"/>
  <c r="R397" i="1"/>
  <c r="R399" i="1"/>
  <c r="P405" i="1"/>
  <c r="P22" i="1"/>
  <c r="P28" i="1"/>
  <c r="P56" i="1"/>
  <c r="R24" i="1"/>
  <c r="P25" i="1"/>
  <c r="R36" i="1"/>
  <c r="R21" i="1"/>
  <c r="P42" i="1"/>
  <c r="R46" i="1"/>
  <c r="R61" i="1"/>
  <c r="R171" i="1"/>
  <c r="R37" i="1"/>
  <c r="R53" i="1"/>
  <c r="R62" i="1"/>
  <c r="R65" i="1"/>
  <c r="R78" i="1"/>
  <c r="R82" i="1"/>
  <c r="R90" i="1"/>
  <c r="R102" i="1"/>
  <c r="R109" i="1"/>
  <c r="R111" i="1"/>
  <c r="P114" i="1"/>
  <c r="R115" i="1"/>
  <c r="P118" i="1"/>
  <c r="R119" i="1"/>
  <c r="P119" i="1"/>
  <c r="P132" i="1"/>
  <c r="P138" i="1"/>
  <c r="P142" i="1"/>
  <c r="P146" i="1"/>
  <c r="P148" i="1"/>
  <c r="P51" i="1"/>
  <c r="P58" i="1"/>
  <c r="P76" i="1"/>
  <c r="P81" i="1"/>
  <c r="P85" i="1"/>
  <c r="P88" i="1"/>
  <c r="P92" i="1"/>
  <c r="P101" i="1"/>
  <c r="P108" i="1"/>
  <c r="P104" i="1"/>
  <c r="P113" i="1"/>
  <c r="P117" i="1"/>
  <c r="P120" i="1"/>
  <c r="P126" i="1"/>
  <c r="P129" i="1"/>
  <c r="P133" i="1"/>
  <c r="P136" i="1"/>
  <c r="P141" i="1"/>
  <c r="P103" i="1"/>
  <c r="P93" i="1"/>
  <c r="P49" i="1"/>
  <c r="P48" i="1"/>
  <c r="P106" i="1"/>
  <c r="P107" i="1"/>
  <c r="P110" i="1"/>
  <c r="P105" i="1"/>
  <c r="P112" i="1"/>
  <c r="P145" i="1"/>
  <c r="R116" i="1"/>
  <c r="P116" i="1"/>
  <c r="P124" i="1"/>
  <c r="P50" i="1"/>
  <c r="P130" i="1"/>
  <c r="P134" i="1"/>
  <c r="R149" i="1"/>
  <c r="R153" i="1"/>
  <c r="R156" i="1"/>
  <c r="R161" i="1"/>
  <c r="R169" i="1"/>
  <c r="R177" i="1"/>
  <c r="R184" i="1"/>
  <c r="S186" i="1"/>
  <c r="R188" i="1"/>
  <c r="R190" i="1"/>
  <c r="R205" i="1"/>
  <c r="R210" i="1"/>
  <c r="R218" i="1"/>
  <c r="R221" i="1"/>
  <c r="R225" i="1"/>
  <c r="R230" i="1"/>
  <c r="R239" i="1"/>
  <c r="P248" i="1"/>
  <c r="P258" i="1"/>
  <c r="P261" i="1"/>
  <c r="P263" i="1"/>
  <c r="P273" i="1"/>
  <c r="P125" i="1"/>
  <c r="P128" i="1"/>
  <c r="P131" i="1"/>
  <c r="P140" i="1"/>
  <c r="P143" i="1"/>
  <c r="P147" i="1"/>
  <c r="P175" i="1"/>
  <c r="P152" i="1"/>
  <c r="P159" i="1"/>
  <c r="P164" i="1"/>
  <c r="P167" i="1"/>
  <c r="P176" i="1"/>
  <c r="P183" i="1"/>
  <c r="P187" i="1"/>
  <c r="P196" i="1"/>
  <c r="P199" i="1"/>
  <c r="P201" i="1"/>
  <c r="P204" i="1"/>
  <c r="P259" i="1"/>
  <c r="P276" i="1"/>
  <c r="P243" i="1"/>
  <c r="P247" i="1"/>
  <c r="P251" i="1"/>
  <c r="P256" i="1"/>
  <c r="P208" i="1"/>
  <c r="P212" i="1"/>
  <c r="P219" i="1"/>
  <c r="P223" i="1"/>
  <c r="P232" i="1"/>
  <c r="P237" i="1"/>
  <c r="P241" i="1"/>
  <c r="P242" i="1"/>
  <c r="P245" i="1"/>
  <c r="P249" i="1"/>
  <c r="P250" i="1"/>
  <c r="P254" i="1"/>
  <c r="P255" i="1"/>
  <c r="P257" i="1"/>
  <c r="P262" i="1"/>
  <c r="P264" i="1"/>
  <c r="R279" i="1"/>
  <c r="R282" i="1"/>
  <c r="R286" i="1"/>
  <c r="R290" i="1"/>
  <c r="R294" i="1"/>
  <c r="R298" i="1"/>
  <c r="R302" i="1"/>
  <c r="R309" i="1"/>
  <c r="R313" i="1"/>
  <c r="P338" i="1"/>
  <c r="P340" i="1"/>
  <c r="P260" i="1"/>
  <c r="P265" i="1"/>
  <c r="P278" i="1"/>
  <c r="P281" i="1"/>
  <c r="P285" i="1"/>
  <c r="P293" i="1"/>
  <c r="P297" i="1"/>
  <c r="P301" i="1"/>
  <c r="P305" i="1"/>
  <c r="P308" i="1"/>
  <c r="P317" i="1"/>
  <c r="P321" i="1"/>
  <c r="P323" i="1"/>
  <c r="P327" i="1"/>
  <c r="P331" i="1"/>
  <c r="P335" i="1"/>
  <c r="P342" i="1"/>
  <c r="P322" i="1"/>
  <c r="P326" i="1"/>
  <c r="P333" i="1"/>
  <c r="P324" i="1"/>
  <c r="P329" i="1"/>
  <c r="P332" i="1"/>
  <c r="P336" i="1"/>
  <c r="P341" i="1"/>
  <c r="P339" i="1"/>
  <c r="P343" i="1"/>
  <c r="R345" i="1"/>
  <c r="P354" i="1"/>
  <c r="R362" i="1"/>
  <c r="P364" i="1"/>
  <c r="R366" i="1"/>
  <c r="P367" i="1"/>
  <c r="P370" i="1"/>
  <c r="R374" i="1"/>
  <c r="P379" i="1"/>
  <c r="R381" i="1"/>
  <c r="P383" i="1"/>
  <c r="P391" i="1"/>
  <c r="R393" i="1"/>
  <c r="P395" i="1"/>
  <c r="P398" i="1"/>
  <c r="R400" i="1"/>
  <c r="R405" i="1"/>
  <c r="P411" i="1" l="1"/>
  <c r="R411" i="1"/>
  <c r="Q411" i="1"/>
  <c r="S16" i="1"/>
  <c r="S4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<sst xmlns="http://schemas.openxmlformats.org/spreadsheetml/2006/main" count="2403" uniqueCount="974">
  <si>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</si>
  <si>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</si>
  <si>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</si>
  <si>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</si>
  <si>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</si>
  <si>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</si>
  <si>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</si>
  <si>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</si>
  <si>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</si>
  <si>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</si>
  <si>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</si>
  <si>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</si>
  <si>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</si>
  <si>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</si>
  <si>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</si>
  <si>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</si>
  <si>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</si>
  <si>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</si>
  <si>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</si>
  <si>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</si>
  <si>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</si>
  <si>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</si>
  <si>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</si>
  <si>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</si>
  <si>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</si>
  <si>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</si>
  <si>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</si>
  <si>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</si>
  <si>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</si>
  <si>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</si>
  <si>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</si>
  <si>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</si>
  <si>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</si>
  <si>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</si>
  <si>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</si>
  <si>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</si>
  <si>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</si>
  <si>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</si>
  <si>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</si>
  <si>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</si>
  <si>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</si>
  <si>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</si>
  <si>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</si>
  <si>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</si>
  <si>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</si>
  <si>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</si>
  <si>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</si>
  <si>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</si>
  <si>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</si>
  <si>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</si>
  <si>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</si>
  <si>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</si>
  <si>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</si>
  <si>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</si>
  <si>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</si>
  <si>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</si>
  <si>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</si>
  <si>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</si>
  <si>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</si>
  <si>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</si>
  <si>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</si>
  <si>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</si>
  <si>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</si>
  <si>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</si>
  <si>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</si>
  <si>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</si>
  <si>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</si>
  <si>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</si>
  <si>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</si>
  <si>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</si>
  <si>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</si>
  <si>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</si>
  <si>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</si>
  <si>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</si>
  <si>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</si>
  <si>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</si>
  <si>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</si>
  <si>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</si>
  <si>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</si>
  <si>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</si>
  <si>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</si>
  <si>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</si>
  <si>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</si>
  <si>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</si>
  <si>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</si>
  <si>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</si>
  <si>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</si>
  <si>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</si>
  <si>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</si>
  <si>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</si>
  <si>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</si>
  <si>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</si>
  <si>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</si>
  <si>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</si>
  <si>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</si>
  <si>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</si>
  <si>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</si>
  <si>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</si>
  <si>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</si>
  <si>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</si>
  <si>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</si>
  <si>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</si>
  <si>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</si>
  <si>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</si>
  <si>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</si>
  <si>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</si>
  <si>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</si>
  <si>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</si>
  <si>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</si>
  <si>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</si>
  <si>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</si>
  <si>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</si>
  <si>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</si>
  <si>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</si>
  <si>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</si>
  <si>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</si>
  <si>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</si>
  <si>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</si>
  <si>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</si>
  <si>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</si>
  <si>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</si>
  <si>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</si>
  <si>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</si>
  <si>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</si>
  <si>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</si>
  <si>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</si>
  <si>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</si>
  <si>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</si>
  <si>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</si>
  <si>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</si>
  <si>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</si>
  <si>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</si>
  <si>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</si>
  <si>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</si>
  <si>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</si>
  <si>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</si>
  <si>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</si>
  <si>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</si>
  <si>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</si>
  <si>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</si>
  <si>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</si>
  <si>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</si>
  <si>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</si>
  <si>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</si>
  <si>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</si>
  <si>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</si>
  <si>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</si>
  <si>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</si>
  <si>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</si>
  <si>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</si>
  <si>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</si>
  <si>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</si>
  <si>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</si>
  <si>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</si>
  <si>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</si>
  <si>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</si>
  <si>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</si>
  <si>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</si>
  <si>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</si>
  <si>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</si>
  <si>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</si>
  <si>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</si>
  <si>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</si>
  <si>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</si>
  <si>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</si>
  <si>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</si>
  <si>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</si>
  <si>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</si>
  <si>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</si>
  <si>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</si>
  <si>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</si>
  <si>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</si>
  <si>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</si>
  <si>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</si>
  <si>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</si>
  <si>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</si>
  <si>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</si>
  <si>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</si>
  <si>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</si>
  <si>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</si>
  <si>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</si>
  <si>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</si>
  <si>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</si>
  <si>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</si>
  <si>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</si>
  <si>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</si>
  <si>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</si>
  <si>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</si>
  <si>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</si>
  <si>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</si>
  <si>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</si>
  <si>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</si>
  <si>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</si>
  <si>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</si>
  <si>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</si>
  <si>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</si>
  <si>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</si>
  <si>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</si>
  <si>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</si>
  <si>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</si>
  <si>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</si>
  <si>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</si>
  <si>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</si>
  <si>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</si>
  <si>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</si>
  <si>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</si>
  <si>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</si>
  <si>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</si>
  <si>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</si>
  <si>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</si>
  <si>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</si>
  <si>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</si>
  <si>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</si>
  <si>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</si>
  <si>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</si>
  <si>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</si>
  <si>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</si>
  <si>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</si>
  <si>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</si>
  <si>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</si>
  <si>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</si>
  <si>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</si>
  <si>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</si>
  <si>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</si>
  <si>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</si>
  <si>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</si>
  <si>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</si>
  <si>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</si>
  <si>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</si>
  <si>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</si>
  <si>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</si>
  <si>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</si>
  <si>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</si>
  <si>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</si>
  <si>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</si>
  <si>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</si>
  <si>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</si>
  <si>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</si>
  <si>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</si>
  <si>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</si>
  <si>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</si>
  <si>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</si>
  <si>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</si>
  <si>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</si>
  <si>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</si>
  <si>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</si>
  <si>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</si>
  <si>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</si>
  <si>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</si>
  <si>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</si>
  <si>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</si>
  <si>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</si>
  <si>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</si>
  <si>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</si>
  <si>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</si>
  <si>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</si>
  <si>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</si>
  <si>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</si>
  <si>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</si>
  <si>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</si>
  <si>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</si>
  <si>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</si>
  <si>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</si>
  <si>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</si>
  <si>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</si>
  <si>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</si>
  <si>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</si>
  <si>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</si>
  <si>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</si>
  <si>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</si>
  <si>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</si>
  <si>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</si>
  <si>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</si>
  <si>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</si>
  <si>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</si>
  <si>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</si>
  <si>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</si>
  <si>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</si>
  <si>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</si>
  <si>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</si>
  <si>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</si>
  <si>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</si>
  <si>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</si>
  <si>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</si>
  <si>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</si>
  <si>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</si>
  <si>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</si>
  <si>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</si>
  <si>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</si>
  <si>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</si>
  <si>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</si>
  <si>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</si>
  <si>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</si>
  <si>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</si>
  <si>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</si>
  <si>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</si>
  <si>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</si>
  <si>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</si>
  <si>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</si>
  <si>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</si>
  <si>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</si>
  <si>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</si>
  <si>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</si>
  <si>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</si>
  <si>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</si>
  <si>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</si>
  <si>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</si>
  <si>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</si>
  <si>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</si>
  <si>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</si>
  <si>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</si>
  <si>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</si>
  <si>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</si>
  <si>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</si>
  <si>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</si>
  <si>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</si>
  <si>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</si>
  <si>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</si>
  <si>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</si>
  <si>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</si>
  <si>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</si>
  <si>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</si>
  <si>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</si>
  <si>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</si>
  <si>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</si>
  <si>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</si>
  <si>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</si>
  <si>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</si>
  <si>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</si>
  <si>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</si>
  <si>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</si>
  <si>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</si>
  <si>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</si>
  <si>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</si>
  <si>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</si>
  <si>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</si>
  <si>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</si>
  <si>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</si>
  <si>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</si>
  <si>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</si>
  <si>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</si>
  <si>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</si>
  <si>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</si>
  <si>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</si>
  <si>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</si>
  <si>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</si>
  <si>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</si>
  <si>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</si>
  <si>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</si>
  <si>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</si>
  <si>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</si>
  <si>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</si>
  <si>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</si>
  <si>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</si>
  <si>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</si>
  <si>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</si>
  <si>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</si>
  <si>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</si>
  <si>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</si>
  <si>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</si>
  <si>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</si>
  <si>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</si>
  <si>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</si>
  <si>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</si>
  <si>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</si>
  <si>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</si>
  <si>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</si>
  <si>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</si>
  <si>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</si>
  <si>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</si>
  <si>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</si>
  <si>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</si>
  <si>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</si>
  <si>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</si>
  <si>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</si>
  <si>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</si>
  <si>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</si>
  <si>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</si>
  <si>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</si>
  <si>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</si>
  <si>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</si>
  <si>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</si>
  <si>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</si>
  <si>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</si>
  <si>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</si>
  <si>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</si>
  <si>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</si>
  <si>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</si>
  <si>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</si>
  <si>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</si>
  <si>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</si>
  <si>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</si>
  <si>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</si>
  <si>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</si>
  <si>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</si>
  <si>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</si>
  <si>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</si>
  <si>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</si>
  <si>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</si>
  <si>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</si>
  <si>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</si>
  <si>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</si>
  <si>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</si>
  <si>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</si>
  <si>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</si>
  <si>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</si>
  <si>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</si>
  <si>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</si>
  <si>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</si>
  <si>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</si>
  <si>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</si>
  <si>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</si>
  <si>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</si>
  <si>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</si>
  <si>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</si>
  <si>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</si>
  <si>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</si>
  <si>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</si>
  <si>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</si>
  <si>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</si>
  <si>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</si>
  <si>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</si>
  <si>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</si>
  <si>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</si>
  <si>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</si>
  <si>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</si>
  <si>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</si>
  <si>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</si>
  <si>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</si>
  <si>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</si>
  <si>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</si>
  <si>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</si>
  <si>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</si>
  <si>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</si>
  <si>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</si>
  <si>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</si>
  <si>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</si>
  <si>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</si>
  <si>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</si>
  <si>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</si>
  <si>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</si>
  <si>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</si>
  <si>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</si>
  <si>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</si>
  <si>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</si>
  <si>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</si>
  <si>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</si>
  <si>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</si>
  <si>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</si>
  <si>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</si>
  <si>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</si>
  <si>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</si>
  <si>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</si>
  <si>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</si>
  <si>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</si>
  <si>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</si>
  <si>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</si>
  <si>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</si>
  <si>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</si>
  <si>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</si>
  <si>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</si>
  <si>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</si>
  <si>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</si>
  <si>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</si>
  <si>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</si>
  <si>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</si>
  <si>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</si>
  <si>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</si>
  <si>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</si>
  <si>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</si>
  <si>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</si>
  <si>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</si>
  <si>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</si>
  <si>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</si>
  <si>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</si>
  <si>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</si>
  <si>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</si>
  <si>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</si>
  <si>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</si>
  <si>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</si>
  <si>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</si>
  <si>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</si>
  <si>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</si>
  <si>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</si>
  <si>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</si>
  <si>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</si>
  <si>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</si>
  <si>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</si>
  <si>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</si>
  <si>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</si>
  <si>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</si>
  <si>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</si>
  <si>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</si>
  <si>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</si>
  <si>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</si>
  <si>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</si>
  <si>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</si>
  <si>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</si>
  <si>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</si>
  <si>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</si>
  <si>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</si>
  <si>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</si>
  <si>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</si>
  <si>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</si>
  <si>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</si>
  <si>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</si>
  <si>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</si>
  <si>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</si>
  <si>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</si>
  <si>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</si>
  <si>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</si>
  <si>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</si>
  <si>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</si>
  <si>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</si>
  <si>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</si>
  <si>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</si>
  <si>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</si>
  <si>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</si>
  <si>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</si>
  <si>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</si>
  <si>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</si>
  <si>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</si>
  <si>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</si>
  <si>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</si>
  <si>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</si>
  <si>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</si>
  <si>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</si>
  <si>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</si>
  <si>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</si>
  <si>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</si>
  <si>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</si>
  <si>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</si>
  <si>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</si>
  <si>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</si>
  <si>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</si>
  <si>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</si>
  <si>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</si>
  <si>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</si>
  <si>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</si>
  <si>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</si>
  <si>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</si>
  <si>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</si>
  <si>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</si>
  <si>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</si>
  <si>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</si>
  <si>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</si>
  <si>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</si>
  <si>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</si>
  <si>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</si>
  <si>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</si>
  <si>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</si>
  <si>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</si>
  <si>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</si>
  <si>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</si>
  <si>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</si>
  <si>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</si>
  <si>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</si>
  <si>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</si>
  <si>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</si>
  <si>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</si>
  <si>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</si>
  <si>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</si>
  <si>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</si>
  <si>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</si>
  <si>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</si>
  <si>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</si>
  <si>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</si>
  <si>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</si>
  <si>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</si>
  <si>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</si>
  <si>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</si>
  <si>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</si>
  <si>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</si>
  <si>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</si>
  <si>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</si>
  <si>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</si>
  <si>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</si>
  <si>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</si>
  <si>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</si>
  <si>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</si>
  <si>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</si>
  <si>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</si>
  <si>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</si>
  <si>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</si>
  <si>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</si>
  <si>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</si>
  <si>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</si>
  <si>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</si>
  <si>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</si>
  <si>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</si>
  <si>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</si>
  <si>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</si>
  <si>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</si>
  <si>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</si>
  <si>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</si>
  <si>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</si>
  <si>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</si>
  <si>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</si>
  <si>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</si>
  <si>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</si>
  <si>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</si>
  <si>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</si>
  <si>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</si>
  <si>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</si>
  <si>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</si>
  <si>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</si>
  <si>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</si>
  <si>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</si>
  <si>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</si>
  <si>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</si>
  <si>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</si>
  <si>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</si>
  <si>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</si>
  <si>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</si>
  <si>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</si>
  <si>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</si>
  <si>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</si>
  <si>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</si>
  <si>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</si>
  <si>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</si>
  <si>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</si>
  <si>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</si>
  <si>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</si>
  <si>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</si>
  <si>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</si>
  <si>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</si>
  <si>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</si>
  <si>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</si>
  <si>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</si>
  <si>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</si>
  <si>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</si>
  <si>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</si>
  <si>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</si>
  <si>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</si>
  <si>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</si>
  <si>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</si>
  <si>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</si>
  <si>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</si>
  <si>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</si>
  <si>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</si>
  <si>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</si>
  <si>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</si>
  <si>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</si>
  <si>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</si>
  <si>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</si>
  <si>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</si>
  <si>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</si>
  <si>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</si>
  <si>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</si>
  <si>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</si>
  <si>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</si>
  <si>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</si>
  <si>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</si>
  <si>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</si>
  <si>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</si>
  <si>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</si>
  <si>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</si>
  <si>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</si>
  <si>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</si>
  <si>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</si>
  <si>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</si>
  <si>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</si>
  <si>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</si>
  <si>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</si>
  <si>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</si>
  <si>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</si>
  <si>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</si>
  <si>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</si>
  <si>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</si>
  <si>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</si>
  <si>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</si>
  <si>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</si>
  <si>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</si>
  <si>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</si>
  <si>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</si>
  <si>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</si>
  <si>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</si>
  <si>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</si>
  <si>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</si>
  <si>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</si>
  <si>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</si>
  <si>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</si>
  <si>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</si>
  <si>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</si>
  <si>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</si>
  <si>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</si>
  <si>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</si>
  <si>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</si>
  <si>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</si>
  <si>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</si>
  <si>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</si>
  <si>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</si>
  <si>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</si>
  <si>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</si>
  <si>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</si>
  <si>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</si>
  <si>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</si>
  <si>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</si>
  <si>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</si>
  <si>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</si>
  <si>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</si>
  <si>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</si>
  <si>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</si>
  <si>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</si>
  <si>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</si>
  <si>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</si>
  <si>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</si>
  <si>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</si>
  <si>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</si>
  <si>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</si>
  <si>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</si>
  <si>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</si>
  <si>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</si>
  <si>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</si>
  <si>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</si>
  <si>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</si>
  <si>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</si>
  <si>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</si>
  <si>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</si>
  <si>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</si>
  <si>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</si>
  <si>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</si>
  <si>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</si>
  <si>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</si>
  <si>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</si>
  <si>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</si>
  <si>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</si>
  <si>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</si>
  <si>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</si>
  <si>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</si>
  <si>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</si>
  <si>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</si>
  <si>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</si>
  <si>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</si>
  <si>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</si>
  <si>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</si>
  <si>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</si>
  <si>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</si>
  <si>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</si>
  <si>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</si>
  <si>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</si>
  <si>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</si>
  <si>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</si>
  <si>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</si>
  <si>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</si>
  <si>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</si>
  <si>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</si>
  <si>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</si>
  <si>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</si>
  <si>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</si>
  <si>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</si>
  <si>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</si>
  <si>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</si>
  <si>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</si>
  <si>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</si>
  <si>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</si>
  <si>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</si>
  <si>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</si>
  <si>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</si>
  <si>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</si>
  <si>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</si>
  <si>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</si>
  <si>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</si>
  <si>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</si>
  <si>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</si>
  <si>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</si>
  <si>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</si>
  <si>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</si>
  <si>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</si>
  <si>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</si>
  <si>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</si>
  <si>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Contenido color azul: opcional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</si>
  <si>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</si>
  <si>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</si>
  <si>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</si>
  <si>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</si>
  <si>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</si>
  <si>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</si>
  <si>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</si>
  <si>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</si>
  <si>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</si>
  <si>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</si>
  <si>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</si>
  <si>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</si>
  <si>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</si>
  <si>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</si>
  <si>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</si>
  <si>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</si>
  <si>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</si>
  <si>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</si>
  <si>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</si>
  <si>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</si>
  <si>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</si>
  <si>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</si>
  <si>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</si>
  <si>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</si>
  <si>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</si>
  <si>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</si>
  <si>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</si>
  <si>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</si>
  <si>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</si>
  <si>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</si>
  <si>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</si>
  <si>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</si>
  <si>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</si>
  <si>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</si>
  <si>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</si>
  <si>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</si>
  <si>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</si>
  <si>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</si>
  <si>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</si>
  <si>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</si>
  <si>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</si>
  <si>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</si>
  <si>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</si>
  <si>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</si>
  <si>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</si>
  <si>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</si>
  <si>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</si>
  <si>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</si>
  <si>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</si>
  <si>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</si>
  <si>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</si>
  <si>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</si>
  <si>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</si>
  <si>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</si>
  <si>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</si>
  <si>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</si>
  <si>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</si>
  <si>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</si>
  <si>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</si>
  <si>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</si>
  <si>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</si>
  <si>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</si>
  <si>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</si>
  <si>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</si>
  <si>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</si>
  <si>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</si>
  <si>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</si>
  <si>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</si>
  <si>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</si>
  <si>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</si>
  <si>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</si>
  <si>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</si>
  <si>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</si>
  <si>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</si>
  <si>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</si>
  <si>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</si>
  <si>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</si>
  <si>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</si>
  <si>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</si>
  <si>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</si>
  <si>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</si>
  <si>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</si>
  <si>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</si>
  <si>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</si>
  <si>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</si>
  <si>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</si>
  <si>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</si>
  <si>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</si>
  <si>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</si>
  <si>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</si>
  <si>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</si>
  <si>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</si>
  <si>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</si>
  <si>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</si>
  <si>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</si>
  <si>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</si>
  <si>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</si>
  <si>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</si>
  <si>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</si>
  <si>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</si>
  <si>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</si>
  <si>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</si>
  <si>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</si>
  <si>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</si>
  <si>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</si>
  <si>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</si>
  <si>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</si>
  <si>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</si>
  <si>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</si>
  <si>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</si>
  <si>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</si>
  <si>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</si>
  <si>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</si>
  <si>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</si>
  <si>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</si>
  <si>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</si>
  <si>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</si>
  <si>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</si>
  <si>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</si>
  <si>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</si>
  <si>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</si>
  <si>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</si>
  <si>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</si>
  <si>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</si>
  <si>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</si>
  <si>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</si>
  <si>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</si>
  <si>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</si>
  <si>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</si>
  <si>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</si>
  <si>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</si>
  <si>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</si>
  <si>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</si>
  <si>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ANALISTA DE SISTEMA DE INFORMACIÓN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</si>
  <si>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</si>
  <si>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</si>
  <si>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</si>
  <si>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</si>
  <si>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</si>
  <si>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</si>
  <si>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</si>
  <si>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</si>
  <si>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</si>
  <si>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</si>
  <si>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</si>
  <si>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1112-2023</t>
  </si>
  <si>
    <t>RENNY SAMUEL ACOSTA POUERIE</t>
  </si>
  <si>
    <t>AUXILIAR SALA DE SITUACIONES</t>
  </si>
  <si>
    <t>Cantidad de Servidores Públicos Fijos: 390</t>
  </si>
  <si>
    <t>GINASELI MORILLO MONTERO</t>
  </si>
  <si>
    <t>1123-2023</t>
  </si>
  <si>
    <t>1124-2023</t>
  </si>
  <si>
    <t>GABRIELA CAROLIN REYNOSO VENTURA</t>
  </si>
  <si>
    <t>1126-2023</t>
  </si>
  <si>
    <t>GENUEX ELOY MORALES JIMENEZ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</si>
  <si>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</si>
  <si>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</si>
  <si>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</si>
  <si>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</si>
  <si>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</si>
  <si>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</si>
  <si>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</si>
  <si>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ODALIS RAFAEL VALERIO LOPEZ</t>
  </si>
  <si>
    <t>1121-2023</t>
  </si>
  <si>
    <t>MIGUEL ALEXANDER NIN HINOJOSA</t>
  </si>
  <si>
    <t>1122-2023</t>
  </si>
  <si>
    <t>ROSA YANEYRIS SANTANA RINCON</t>
  </si>
  <si>
    <t>1127-2023</t>
  </si>
  <si>
    <t>RAMONA ALTAGRACIA GARCIA VARGAS</t>
  </si>
  <si>
    <t>1135-2023</t>
  </si>
  <si>
    <t>SANTIAGO OZUNA</t>
  </si>
  <si>
    <t>1128-2023</t>
  </si>
  <si>
    <t>KATERINE TEJEDA RODRIGUEZ</t>
  </si>
  <si>
    <t>1134-2023</t>
  </si>
  <si>
    <t>HILDA MARCELINA FABIAN RINCON</t>
  </si>
  <si>
    <t>CONSEJE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</si>
  <si>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</si>
  <si>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</si>
  <si>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</si>
  <si>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</si>
  <si>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</si>
  <si>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</si>
  <si>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</si>
  <si>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</si>
  <si>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</si>
  <si>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</si>
  <si>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Correspondiente al mes de noviembre del año 2023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</si>
  <si>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</si>
  <si>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</si>
  <si>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</si>
  <si>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</si>
  <si>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</si>
  <si>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</si>
  <si>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</si>
  <si>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</si>
  <si>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</si>
  <si>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</si>
  <si>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</si>
  <si>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JUAN JIMENEZ</t>
  </si>
  <si>
    <t>1142-2023</t>
  </si>
  <si>
    <t>ESNEIDA GUERRERO</t>
  </si>
  <si>
    <t>1143-2023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</si>
</sst>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9" fontId="14" fillId="0" borderId="0" xfId="0" applyNumberFormat="1" applyFont="1" applyFill="1"/>
    <xf numFmtId="4" fontId="20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1" fillId="0" borderId="0" xfId="0" applyNumberFormat="1" applyFont="1" applyFill="1"/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/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0" fontId="0" fillId="0" borderId="0" xfId="0" applyFill="1"/>
    <xf numFmtId="4" fontId="9" fillId="0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21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1177636</xdr:colOff>
      <xdr:row>0</xdr:row>
      <xdr:rowOff>15147</xdr:rowOff>
    </xdr:from>
    <xdr:to>
      <xdr:col>11</xdr:col>
      <xdr:colOff>537818</xdr:colOff>
      <xdr:row>9</xdr:row>
      <xdr:rowOff>71795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318" y="15147"/>
          <a:ext cx="4607591" cy="23772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2130137</xdr:colOff>
      <xdr:row>4</xdr:row>
      <xdr:rowOff>61697</xdr:rowOff>
    </xdr:from>
    <xdr:to>
      <xdr:col>7</xdr:col>
      <xdr:colOff>1352778</xdr:colOff>
      <xdr:row>9</xdr:row>
      <xdr:rowOff>69274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1546" y="944924"/>
          <a:ext cx="1422050" cy="144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5"/>
  <sheetViews>
    <sheetView tabSelected="1" view="pageBreakPreview" zoomScale="40" zoomScaleNormal="50" zoomScaleSheetLayoutView="40" workbookViewId="0">
      <pane ySplit="15" topLeftCell="A402" activePane="bottomLeft" state="frozen"/>
      <selection activeCell="K1" sqref="K1"/>
      <selection pane="bottomLeft" activeCell="C6" sqref="C6"/>
    </sheetView>
  </sheetViews>
  <sheetFormatPr baseColWidth="10" defaultColWidth="11.453125" defaultRowHeight="13" x14ac:dyDescent="0.3"/>
  <cols>
    <col min="1" max="1" width="23.1796875" style="1" customWidth="1"/>
    <col min="2" max="2" width="84.26953125" style="1" customWidth="1"/>
    <col min="3" max="3" width="50" style="1" customWidth="1"/>
    <col min="4" max="4" width="57.81640625" style="1" customWidth="1"/>
    <col min="5" max="5" width="57.7265625" style="1" customWidth="1"/>
    <col min="6" max="6" width="88.54296875" style="1" customWidth="1"/>
    <col min="7" max="7" width="33" style="2" customWidth="1"/>
    <col min="8" max="8" width="22.453125" style="3" customWidth="1"/>
    <col min="9" max="9" width="23.26953125" style="3" customWidth="1"/>
    <col min="10" max="10" width="28.7265625" style="3" customWidth="1"/>
    <col min="11" max="11" width="26.453125" style="49" customWidth="1"/>
    <col min="12" max="12" width="21" style="49" customWidth="1"/>
    <col min="13" max="13" width="28.7265625" style="3" customWidth="1"/>
    <col min="14" max="14" width="27" style="49" customWidth="1"/>
    <col min="15" max="15" width="26.453125" style="54" customWidth="1"/>
    <col min="16" max="16" width="26.453125" style="3" customWidth="1"/>
    <col min="17" max="17" width="33.81640625" style="3" customWidth="1"/>
    <col min="18" max="18" width="28.453125" style="3" customWidth="1"/>
    <col min="19" max="19" width="30.7265625" style="44" customWidth="1"/>
    <col min="20" max="20" width="18.453125" style="3" customWidth="1"/>
  </cols>
  <sheetData>
    <row r="1" spans="1:20" x14ac:dyDescent="0.3">
      <c r="B1" s="2"/>
      <c r="M1" s="4"/>
      <c r="N1" s="51"/>
      <c r="O1" s="52"/>
      <c r="P1" s="4"/>
      <c r="Q1" s="4"/>
      <c r="R1" s="4"/>
      <c r="S1" s="5"/>
      <c r="T1" s="4"/>
    </row>
    <row r="2" spans="1:20" x14ac:dyDescent="0.3">
      <c r="B2" s="2"/>
      <c r="M2" s="4"/>
      <c r="N2" s="51"/>
      <c r="O2" s="52"/>
      <c r="P2" s="4"/>
      <c r="Q2" s="4"/>
      <c r="R2" s="4"/>
      <c r="S2" s="5"/>
      <c r="T2" s="4"/>
    </row>
    <row r="3" spans="1:20" ht="13.5" thickBot="1" x14ac:dyDescent="0.35">
      <c r="B3" s="7"/>
      <c r="M3" s="4"/>
      <c r="N3" s="51"/>
      <c r="O3" s="52"/>
      <c r="P3" s="4"/>
      <c r="Q3" s="4"/>
      <c r="R3" s="4"/>
      <c r="S3" s="5"/>
      <c r="T3" s="4"/>
    </row>
    <row r="4" spans="1:20" ht="30" thickBot="1" x14ac:dyDescent="0.6">
      <c r="B4" s="7"/>
      <c r="C4" s="46"/>
      <c r="J4" s="6"/>
      <c r="M4" s="47"/>
      <c r="N4" s="47"/>
      <c r="O4" s="47"/>
      <c r="P4" s="4"/>
      <c r="Q4" s="4"/>
      <c r="R4" s="4"/>
      <c r="S4" s="5"/>
      <c r="T4" s="4"/>
    </row>
    <row r="5" spans="1:20" ht="28" thickBot="1" x14ac:dyDescent="0.55000000000000004">
      <c r="B5" s="7"/>
      <c r="C5" s="7"/>
      <c r="F5" s="8"/>
      <c r="J5" s="6"/>
      <c r="M5" s="9"/>
      <c r="N5" s="9"/>
      <c r="O5" s="47"/>
      <c r="P5" s="4"/>
      <c r="Q5" s="9"/>
      <c r="R5" s="4"/>
      <c r="S5" s="5"/>
      <c r="T5" s="4"/>
    </row>
    <row r="6" spans="1:20" ht="28" thickBot="1" x14ac:dyDescent="0.5">
      <c r="B6" s="7"/>
      <c r="J6" s="6"/>
      <c r="M6" s="4"/>
      <c r="N6" s="47"/>
      <c r="O6" s="47"/>
      <c r="P6" s="4"/>
      <c r="Q6" s="4"/>
      <c r="R6" s="4"/>
      <c r="S6" s="5"/>
      <c r="T6" s="4"/>
    </row>
    <row r="7" spans="1:20" ht="13.5" thickBot="1" x14ac:dyDescent="0.35">
      <c r="B7" s="7"/>
      <c r="M7" s="4"/>
      <c r="N7" s="51"/>
      <c r="O7" s="52"/>
      <c r="P7" s="4"/>
      <c r="Q7" s="4"/>
      <c r="R7" s="4"/>
      <c r="S7" s="5"/>
      <c r="T7" s="4"/>
    </row>
    <row r="8" spans="1:20" ht="20.5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5" thickBot="1" x14ac:dyDescent="0.3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thickBo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" x14ac:dyDescent="0.25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3.5" thickBot="1" x14ac:dyDescent="0.3">
      <c r="A12" s="81" t="s">
        <v>958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8.5" thickBot="1" x14ac:dyDescent="0.3">
      <c r="A13" s="84" t="s">
        <v>1</v>
      </c>
      <c r="B13" s="83" t="s">
        <v>2</v>
      </c>
      <c r="C13" s="85" t="s">
        <v>3</v>
      </c>
      <c r="D13" s="85" t="s">
        <v>4</v>
      </c>
      <c r="E13" s="10"/>
      <c r="F13" s="85" t="s">
        <v>5</v>
      </c>
      <c r="G13" s="83" t="s">
        <v>6</v>
      </c>
      <c r="H13" s="73" t="s">
        <v>7</v>
      </c>
      <c r="I13" s="73" t="s">
        <v>8</v>
      </c>
      <c r="J13" s="76" t="s">
        <v>9</v>
      </c>
      <c r="K13" s="77"/>
      <c r="L13" s="77"/>
      <c r="M13" s="77"/>
      <c r="N13" s="77"/>
      <c r="O13" s="78"/>
      <c r="P13" s="74" t="s">
        <v>10</v>
      </c>
      <c r="Q13" s="73" t="s">
        <v>11</v>
      </c>
      <c r="R13" s="73"/>
      <c r="S13" s="73" t="s">
        <v>12</v>
      </c>
      <c r="T13" s="73" t="s">
        <v>13</v>
      </c>
    </row>
    <row r="14" spans="1:20" ht="18.5" thickBot="1" x14ac:dyDescent="0.3">
      <c r="A14" s="84"/>
      <c r="B14" s="83"/>
      <c r="C14" s="86"/>
      <c r="D14" s="86"/>
      <c r="E14" s="11" t="s">
        <v>14</v>
      </c>
      <c r="F14" s="86"/>
      <c r="G14" s="83"/>
      <c r="H14" s="73"/>
      <c r="I14" s="73"/>
      <c r="J14" s="73" t="s">
        <v>15</v>
      </c>
      <c r="K14" s="73"/>
      <c r="L14" s="74" t="s">
        <v>16</v>
      </c>
      <c r="M14" s="73" t="s">
        <v>17</v>
      </c>
      <c r="N14" s="73"/>
      <c r="O14" s="74" t="s">
        <v>18</v>
      </c>
      <c r="P14" s="79"/>
      <c r="Q14" s="73" t="s">
        <v>19</v>
      </c>
      <c r="R14" s="74" t="s">
        <v>20</v>
      </c>
      <c r="S14" s="73"/>
      <c r="T14" s="73"/>
    </row>
    <row r="15" spans="1:20" ht="93.75" customHeight="1" thickBot="1" x14ac:dyDescent="0.3">
      <c r="A15" s="84"/>
      <c r="B15" s="83"/>
      <c r="C15" s="87"/>
      <c r="D15" s="88"/>
      <c r="E15" s="12" t="s">
        <v>21</v>
      </c>
      <c r="F15" s="89"/>
      <c r="G15" s="83"/>
      <c r="H15" s="73"/>
      <c r="I15" s="73"/>
      <c r="J15" s="13" t="s">
        <v>22</v>
      </c>
      <c r="K15" s="48" t="s">
        <v>23</v>
      </c>
      <c r="L15" s="75"/>
      <c r="M15" s="13" t="s">
        <v>24</v>
      </c>
      <c r="N15" s="48" t="s">
        <v>25</v>
      </c>
      <c r="O15" s="75"/>
      <c r="P15" s="75"/>
      <c r="Q15" s="73"/>
      <c r="R15" s="75"/>
      <c r="S15" s="73"/>
      <c r="T15" s="73"/>
    </row>
    <row r="16" spans="1:20" s="60" customFormat="1" ht="40.5" thickBot="1" x14ac:dyDescent="0.45">
      <c r="A16" s="65" t="s">
        <v>26</v>
      </c>
      <c r="B16" s="57" t="s">
        <v>773</v>
      </c>
      <c r="C16" s="57" t="s">
        <v>27</v>
      </c>
      <c r="D16" s="57" t="s">
        <v>28</v>
      </c>
      <c r="E16" s="72" t="s">
        <v>29</v>
      </c>
      <c r="F16" s="58" t="s">
        <v>30</v>
      </c>
      <c r="G16" s="59">
        <v>200000</v>
      </c>
      <c r="H16" s="66">
        <v>35726.589999999997</v>
      </c>
      <c r="I16" s="66">
        <v>25</v>
      </c>
      <c r="J16" s="66">
        <f t="shared" ref="J16:J21" si="0">ROUNDUP(G16*2.87%,2)</f>
        <v>5740</v>
      </c>
      <c r="K16" s="66">
        <f t="shared" ref="K16:K80" si="1">ROUNDUP(G16*7.1%,2)</f>
        <v>14200</v>
      </c>
      <c r="L16" s="66">
        <v>897.7</v>
      </c>
      <c r="M16" s="66">
        <v>5685.41</v>
      </c>
      <c r="N16" s="66">
        <v>13259.72</v>
      </c>
      <c r="O16" s="66">
        <v>0</v>
      </c>
      <c r="P16" s="66">
        <f>SUM(J16:O16)</f>
        <v>39782.83</v>
      </c>
      <c r="Q16" s="66">
        <f>ROUNDUP(H16+I16+J16+M16+O16,2)</f>
        <v>47177</v>
      </c>
      <c r="R16" s="66">
        <f t="shared" ref="R16:R75" si="2">+K16+L16+N16</f>
        <v>28357.42</v>
      </c>
      <c r="S16" s="61">
        <f t="shared" ref="S16:S21" si="3">ROUNDUP(G16-Q16,2)</f>
        <v>152823</v>
      </c>
      <c r="T16" s="67">
        <v>111</v>
      </c>
    </row>
    <row r="17" spans="1:20" s="60" customFormat="1" ht="13.5" thickBot="1" x14ac:dyDescent="0.35">
      <c r="A17" s="2"/>
      <c r="B17" s="2"/>
      <c r="C17" s="2"/>
      <c r="D17" s="2"/>
      <c r="E17" s="2"/>
      <c r="F17" s="2"/>
      <c r="G17" s="2"/>
      <c r="H17" s="4"/>
      <c r="I17" s="4"/>
      <c r="J17" s="4"/>
      <c r="K17" s="51"/>
      <c r="L17" s="51"/>
      <c r="M17" s="4"/>
      <c r="N17" s="51"/>
      <c r="O17" s="52"/>
      <c r="P17" s="4"/>
      <c r="Q17" s="4"/>
      <c r="R17" s="4"/>
      <c r="S17" s="5"/>
      <c r="T17" s="4"/>
    </row>
    <row r="18" spans="1:20" s="55" customFormat="1" ht="40.5" thickBot="1" x14ac:dyDescent="0.45">
      <c r="A18" s="65" t="s">
        <v>867</v>
      </c>
      <c r="B18" s="57" t="s">
        <v>868</v>
      </c>
      <c r="C18" s="57" t="s">
        <v>27</v>
      </c>
      <c r="D18" s="57" t="s">
        <v>368</v>
      </c>
      <c r="E18" s="58" t="s">
        <v>29</v>
      </c>
      <c r="F18" s="58" t="s">
        <v>35</v>
      </c>
      <c r="G18" s="59">
        <v>25000</v>
      </c>
      <c r="H18" s="66">
        <v>0</v>
      </c>
      <c r="I18" s="66">
        <v>25</v>
      </c>
      <c r="J18" s="66">
        <f t="shared" si="0"/>
        <v>717.5</v>
      </c>
      <c r="K18" s="66">
        <f t="shared" si="1"/>
        <v>1775</v>
      </c>
      <c r="L18" s="66">
        <f>+G18*1.2%</f>
        <v>300</v>
      </c>
      <c r="M18" s="66">
        <f>+G18*3.04%</f>
        <v>760</v>
      </c>
      <c r="N18" s="66">
        <f>+G18*7.09%</f>
        <v>1772.5000000000002</v>
      </c>
      <c r="O18" s="66">
        <v>0</v>
      </c>
      <c r="P18" s="66">
        <f t="shared" ref="P18:P21" si="4">+H18+I18+J18+K18+L18+M18+N18+O18</f>
        <v>5350</v>
      </c>
      <c r="Q18" s="66">
        <f>ROUNDUP(H18+I18+J18+M18+O18,2)</f>
        <v>1502.5</v>
      </c>
      <c r="R18" s="66">
        <f>+K18+L18+N18</f>
        <v>3847.5</v>
      </c>
      <c r="S18" s="61">
        <f t="shared" si="3"/>
        <v>23497.5</v>
      </c>
      <c r="T18" s="67">
        <v>111</v>
      </c>
    </row>
    <row r="19" spans="1:20" s="55" customFormat="1" ht="40.5" thickBot="1" x14ac:dyDescent="0.45">
      <c r="A19" s="65" t="s">
        <v>960</v>
      </c>
      <c r="B19" s="57" t="s">
        <v>959</v>
      </c>
      <c r="C19" s="57" t="s">
        <v>27</v>
      </c>
      <c r="D19" s="57" t="s">
        <v>88</v>
      </c>
      <c r="E19" s="58" t="s">
        <v>34</v>
      </c>
      <c r="F19" s="58" t="s">
        <v>35</v>
      </c>
      <c r="G19" s="59">
        <v>30000</v>
      </c>
      <c r="H19" s="66">
        <v>0</v>
      </c>
      <c r="I19" s="66">
        <v>25</v>
      </c>
      <c r="J19" s="66">
        <f t="shared" ref="J19" si="5">ROUNDUP(G19*2.87%,2)</f>
        <v>861</v>
      </c>
      <c r="K19" s="66">
        <f t="shared" ref="K19" si="6">ROUNDUP(G19*7.1%,2)</f>
        <v>2130</v>
      </c>
      <c r="L19" s="66">
        <f>+G19*1.2%</f>
        <v>360</v>
      </c>
      <c r="M19" s="66">
        <f>+G19*3.04%</f>
        <v>912</v>
      </c>
      <c r="N19" s="66">
        <f>+G19*7.09%</f>
        <v>2127</v>
      </c>
      <c r="O19" s="66">
        <v>0</v>
      </c>
      <c r="P19" s="66">
        <f t="shared" ref="P19" si="7">+H19+I19+J19+K19+L19+M19+N19+O19</f>
        <v>6415</v>
      </c>
      <c r="Q19" s="66">
        <f>ROUNDUP(H19+I19+J19+M19+O19,2)</f>
        <v>1798</v>
      </c>
      <c r="R19" s="66">
        <f>+K19+L19+N19</f>
        <v>4617</v>
      </c>
      <c r="S19" s="61">
        <f t="shared" ref="S19" si="8">ROUNDUP(G19-Q19,2)</f>
        <v>28202</v>
      </c>
      <c r="T19" s="67">
        <v>111</v>
      </c>
    </row>
    <row r="20" spans="1:20" s="55" customFormat="1" ht="40.5" thickBot="1" x14ac:dyDescent="0.45">
      <c r="A20" s="65" t="s">
        <v>939</v>
      </c>
      <c r="B20" s="57" t="s">
        <v>940</v>
      </c>
      <c r="C20" s="57" t="s">
        <v>27</v>
      </c>
      <c r="D20" s="57" t="s">
        <v>77</v>
      </c>
      <c r="E20" s="58" t="s">
        <v>34</v>
      </c>
      <c r="F20" s="58" t="s">
        <v>40</v>
      </c>
      <c r="G20" s="59">
        <v>70000</v>
      </c>
      <c r="H20" s="66">
        <v>5368.45</v>
      </c>
      <c r="I20" s="66">
        <v>25</v>
      </c>
      <c r="J20" s="66">
        <f t="shared" ref="J20" si="9">ROUNDUP(G20*2.87%,2)</f>
        <v>2009</v>
      </c>
      <c r="K20" s="66">
        <f t="shared" ref="K20" si="10">ROUNDUP(G20*7.1%,2)</f>
        <v>4970</v>
      </c>
      <c r="L20" s="66">
        <f>+G20*1.2%</f>
        <v>840</v>
      </c>
      <c r="M20" s="66">
        <f>+G20*3.04%</f>
        <v>2128</v>
      </c>
      <c r="N20" s="66">
        <f>+G20*7.09%</f>
        <v>4963</v>
      </c>
      <c r="O20" s="66">
        <v>0</v>
      </c>
      <c r="P20" s="66">
        <f t="shared" ref="P20" si="11">+H20+I20+J20+K20+L20+M20+N20+O20</f>
        <v>20303.45</v>
      </c>
      <c r="Q20" s="66">
        <f>ROUNDUP(H20+I20+J20+M20+O20,2)</f>
        <v>9530.4500000000007</v>
      </c>
      <c r="R20" s="66">
        <f>+K20+L20+N20</f>
        <v>10773</v>
      </c>
      <c r="S20" s="61">
        <f t="shared" ref="S20" si="12">ROUNDUP(G20-Q20,2)</f>
        <v>60469.55</v>
      </c>
      <c r="T20" s="67">
        <v>111</v>
      </c>
    </row>
    <row r="21" spans="1:20" s="55" customFormat="1" ht="40.5" thickBot="1" x14ac:dyDescent="0.45">
      <c r="A21" s="65" t="s">
        <v>876</v>
      </c>
      <c r="B21" s="57" t="s">
        <v>877</v>
      </c>
      <c r="C21" s="57" t="s">
        <v>27</v>
      </c>
      <c r="D21" s="57" t="s">
        <v>389</v>
      </c>
      <c r="E21" s="58" t="s">
        <v>29</v>
      </c>
      <c r="F21" s="58" t="s">
        <v>35</v>
      </c>
      <c r="G21" s="59">
        <v>18000</v>
      </c>
      <c r="H21" s="66">
        <v>0</v>
      </c>
      <c r="I21" s="66">
        <v>25</v>
      </c>
      <c r="J21" s="66">
        <f t="shared" si="0"/>
        <v>516.6</v>
      </c>
      <c r="K21" s="66">
        <f t="shared" si="1"/>
        <v>1278</v>
      </c>
      <c r="L21" s="66">
        <f>+G21*1.2%</f>
        <v>216</v>
      </c>
      <c r="M21" s="66">
        <f>+G21*3.04%</f>
        <v>547.20000000000005</v>
      </c>
      <c r="N21" s="66">
        <f>+G21*7.09%</f>
        <v>1276.2</v>
      </c>
      <c r="O21" s="66">
        <v>0</v>
      </c>
      <c r="P21" s="66">
        <f t="shared" si="4"/>
        <v>3859</v>
      </c>
      <c r="Q21" s="66">
        <f>ROUNDUP(H21+I21+J21+M21+O21,2)</f>
        <v>1088.8</v>
      </c>
      <c r="R21" s="66">
        <f>+K21+L21+N21</f>
        <v>2770.2</v>
      </c>
      <c r="S21" s="61">
        <f t="shared" si="3"/>
        <v>16911.2</v>
      </c>
      <c r="T21" s="67">
        <v>111</v>
      </c>
    </row>
    <row r="22" spans="1:20" s="55" customFormat="1" ht="40.5" thickBot="1" x14ac:dyDescent="0.45">
      <c r="A22" s="65" t="s">
        <v>36</v>
      </c>
      <c r="B22" s="57" t="s">
        <v>37</v>
      </c>
      <c r="C22" s="57" t="s">
        <v>38</v>
      </c>
      <c r="D22" s="57" t="s">
        <v>39</v>
      </c>
      <c r="E22" s="58" t="s">
        <v>29</v>
      </c>
      <c r="F22" s="58" t="s">
        <v>40</v>
      </c>
      <c r="G22" s="59">
        <v>65000</v>
      </c>
      <c r="H22" s="66">
        <v>4427.55</v>
      </c>
      <c r="I22" s="66">
        <v>25</v>
      </c>
      <c r="J22" s="66">
        <f t="shared" ref="J22:J75" si="13">ROUNDUP(G22*2.87%,2)</f>
        <v>1865.5</v>
      </c>
      <c r="K22" s="66">
        <f t="shared" si="1"/>
        <v>4615</v>
      </c>
      <c r="L22" s="66">
        <v>780</v>
      </c>
      <c r="M22" s="66">
        <f t="shared" ref="M22:M74" si="14">+G22*3.04%</f>
        <v>1976</v>
      </c>
      <c r="N22" s="66">
        <f t="shared" ref="N22:N74" si="15">+G22*7.09%</f>
        <v>4608.5</v>
      </c>
      <c r="O22" s="66">
        <v>0</v>
      </c>
      <c r="P22" s="66">
        <f t="shared" ref="P22:P34" si="16">+H22+I22+J22+K22+L22+M22+N22+O22</f>
        <v>18297.55</v>
      </c>
      <c r="Q22" s="66">
        <f t="shared" ref="Q22:Q54" si="17">ROUNDUP(H22+I22+J22+M22+O22,2)</f>
        <v>8294.0499999999993</v>
      </c>
      <c r="R22" s="66">
        <f>+K22+L22+N22</f>
        <v>10003.5</v>
      </c>
      <c r="S22" s="61">
        <f t="shared" ref="S22:S75" si="18">ROUNDUP(G22-Q22,2)</f>
        <v>56705.95</v>
      </c>
      <c r="T22" s="67">
        <v>111</v>
      </c>
    </row>
    <row r="23" spans="1:20" s="55" customFormat="1" ht="21" customHeight="1" thickBot="1" x14ac:dyDescent="0.45">
      <c r="A23" s="65" t="s">
        <v>41</v>
      </c>
      <c r="B23" s="57" t="s">
        <v>42</v>
      </c>
      <c r="C23" s="57" t="s">
        <v>38</v>
      </c>
      <c r="D23" s="57" t="s">
        <v>43</v>
      </c>
      <c r="E23" s="58" t="s">
        <v>34</v>
      </c>
      <c r="F23" s="58" t="s">
        <v>44</v>
      </c>
      <c r="G23" s="59">
        <v>22000</v>
      </c>
      <c r="H23" s="66">
        <v>0</v>
      </c>
      <c r="I23" s="66">
        <v>25</v>
      </c>
      <c r="J23" s="66">
        <f t="shared" si="13"/>
        <v>631.4</v>
      </c>
      <c r="K23" s="66">
        <f t="shared" si="1"/>
        <v>1562</v>
      </c>
      <c r="L23" s="66">
        <f t="shared" ref="L23:L78" si="19">+G23*1.2%</f>
        <v>264</v>
      </c>
      <c r="M23" s="66">
        <f t="shared" si="14"/>
        <v>668.8</v>
      </c>
      <c r="N23" s="66">
        <f t="shared" si="15"/>
        <v>1559.8000000000002</v>
      </c>
      <c r="O23" s="66">
        <v>0</v>
      </c>
      <c r="P23" s="66">
        <f t="shared" si="16"/>
        <v>4711</v>
      </c>
      <c r="Q23" s="66">
        <f t="shared" si="17"/>
        <v>1325.2</v>
      </c>
      <c r="R23" s="66">
        <f t="shared" si="2"/>
        <v>3385.8</v>
      </c>
      <c r="S23" s="61">
        <f t="shared" si="18"/>
        <v>20674.8</v>
      </c>
      <c r="T23" s="67">
        <v>111</v>
      </c>
    </row>
    <row r="24" spans="1:20" s="55" customFormat="1" ht="21" customHeight="1" thickBot="1" x14ac:dyDescent="0.45">
      <c r="A24" s="65" t="s">
        <v>45</v>
      </c>
      <c r="B24" s="57" t="s">
        <v>46</v>
      </c>
      <c r="C24" s="57" t="s">
        <v>47</v>
      </c>
      <c r="D24" s="57" t="s">
        <v>48</v>
      </c>
      <c r="E24" s="58" t="s">
        <v>29</v>
      </c>
      <c r="F24" s="58" t="s">
        <v>30</v>
      </c>
      <c r="G24" s="59">
        <v>100000</v>
      </c>
      <c r="H24" s="66">
        <v>12105.44</v>
      </c>
      <c r="I24" s="66">
        <v>25</v>
      </c>
      <c r="J24" s="66">
        <f t="shared" si="13"/>
        <v>2870</v>
      </c>
      <c r="K24" s="66">
        <f t="shared" si="1"/>
        <v>7100</v>
      </c>
      <c r="L24" s="66">
        <v>897.7</v>
      </c>
      <c r="M24" s="66">
        <f>+G24*3.04%</f>
        <v>3040</v>
      </c>
      <c r="N24" s="66">
        <f>+G24*7.09%</f>
        <v>7090.0000000000009</v>
      </c>
      <c r="O24" s="66">
        <v>0</v>
      </c>
      <c r="P24" s="66">
        <f t="shared" si="16"/>
        <v>33128.140000000007</v>
      </c>
      <c r="Q24" s="66">
        <f t="shared" si="17"/>
        <v>18040.439999999999</v>
      </c>
      <c r="R24" s="66">
        <f>+K24+L24+N24</f>
        <v>15087.7</v>
      </c>
      <c r="S24" s="61">
        <f t="shared" si="18"/>
        <v>81959.56</v>
      </c>
      <c r="T24" s="67">
        <v>111</v>
      </c>
    </row>
    <row r="25" spans="1:20" s="55" customFormat="1" ht="20.5" thickBot="1" x14ac:dyDescent="0.45">
      <c r="A25" s="65" t="s">
        <v>49</v>
      </c>
      <c r="B25" s="57" t="s">
        <v>50</v>
      </c>
      <c r="C25" s="57" t="s">
        <v>47</v>
      </c>
      <c r="D25" s="57" t="s">
        <v>51</v>
      </c>
      <c r="E25" s="58" t="s">
        <v>29</v>
      </c>
      <c r="F25" s="58" t="s">
        <v>35</v>
      </c>
      <c r="G25" s="59">
        <v>25000</v>
      </c>
      <c r="H25" s="66">
        <v>0</v>
      </c>
      <c r="I25" s="66">
        <v>25</v>
      </c>
      <c r="J25" s="66">
        <f t="shared" si="13"/>
        <v>717.5</v>
      </c>
      <c r="K25" s="66">
        <f t="shared" si="1"/>
        <v>1775</v>
      </c>
      <c r="L25" s="66">
        <f>+G25*1.2%</f>
        <v>300</v>
      </c>
      <c r="M25" s="66">
        <f>+G25*3.04%</f>
        <v>760</v>
      </c>
      <c r="N25" s="66">
        <f>+G25*7.09%</f>
        <v>1772.5000000000002</v>
      </c>
      <c r="O25" s="66">
        <v>0</v>
      </c>
      <c r="P25" s="66">
        <f t="shared" si="16"/>
        <v>5350</v>
      </c>
      <c r="Q25" s="66">
        <f t="shared" si="17"/>
        <v>1502.5</v>
      </c>
      <c r="R25" s="66">
        <f>+K25+L25+N25</f>
        <v>3847.5</v>
      </c>
      <c r="S25" s="61">
        <f t="shared" si="18"/>
        <v>23497.5</v>
      </c>
      <c r="T25" s="67">
        <v>111</v>
      </c>
    </row>
    <row r="26" spans="1:20" s="55" customFormat="1" ht="21" customHeight="1" thickBot="1" x14ac:dyDescent="0.45">
      <c r="A26" s="65" t="s">
        <v>204</v>
      </c>
      <c r="B26" s="57" t="s">
        <v>205</v>
      </c>
      <c r="C26" s="57" t="s">
        <v>47</v>
      </c>
      <c r="D26" s="57" t="s">
        <v>54</v>
      </c>
      <c r="E26" s="58" t="s">
        <v>34</v>
      </c>
      <c r="F26" s="58" t="s">
        <v>35</v>
      </c>
      <c r="G26" s="59">
        <v>19000</v>
      </c>
      <c r="H26" s="66">
        <v>0</v>
      </c>
      <c r="I26" s="66">
        <v>25</v>
      </c>
      <c r="J26" s="66">
        <f>ROUNDUP(G26*2.87%,2)</f>
        <v>545.29999999999995</v>
      </c>
      <c r="K26" s="66">
        <f t="shared" si="1"/>
        <v>1349</v>
      </c>
      <c r="L26" s="66">
        <f>+G26*1.2%</f>
        <v>228</v>
      </c>
      <c r="M26" s="66">
        <f>+G26*3.04%</f>
        <v>577.6</v>
      </c>
      <c r="N26" s="66">
        <f>+G26*7.09%</f>
        <v>1347.1000000000001</v>
      </c>
      <c r="O26" s="66">
        <v>0</v>
      </c>
      <c r="P26" s="66">
        <f>+H26+I26+J26+K26+L26+M26+N26+O26</f>
        <v>4072</v>
      </c>
      <c r="Q26" s="66">
        <f>ROUNDUP(H26+I26+J26+M26+O26,2)</f>
        <v>1147.9000000000001</v>
      </c>
      <c r="R26" s="66">
        <f>+K26+L26+N26</f>
        <v>2924.1000000000004</v>
      </c>
      <c r="S26" s="61">
        <f>ROUNDUP(G26-Q26,2)</f>
        <v>17852.099999999999</v>
      </c>
      <c r="T26" s="67">
        <v>111</v>
      </c>
    </row>
    <row r="27" spans="1:20" s="55" customFormat="1" ht="21" customHeight="1" thickBot="1" x14ac:dyDescent="0.45">
      <c r="A27" s="65" t="s">
        <v>55</v>
      </c>
      <c r="B27" s="57" t="s">
        <v>56</v>
      </c>
      <c r="C27" s="57" t="s">
        <v>57</v>
      </c>
      <c r="D27" s="57" t="s">
        <v>58</v>
      </c>
      <c r="E27" s="58" t="s">
        <v>29</v>
      </c>
      <c r="F27" s="58" t="s">
        <v>30</v>
      </c>
      <c r="G27" s="59">
        <v>100000</v>
      </c>
      <c r="H27" s="66">
        <v>12105.44</v>
      </c>
      <c r="I27" s="66">
        <v>25</v>
      </c>
      <c r="J27" s="66">
        <f t="shared" si="13"/>
        <v>2870</v>
      </c>
      <c r="K27" s="66">
        <f t="shared" si="1"/>
        <v>7100</v>
      </c>
      <c r="L27" s="66">
        <v>897.7</v>
      </c>
      <c r="M27" s="66">
        <f t="shared" si="14"/>
        <v>3040</v>
      </c>
      <c r="N27" s="66">
        <f t="shared" si="15"/>
        <v>7090.0000000000009</v>
      </c>
      <c r="O27" s="66">
        <v>13582.94</v>
      </c>
      <c r="P27" s="66">
        <f t="shared" si="16"/>
        <v>46711.080000000009</v>
      </c>
      <c r="Q27" s="66">
        <f t="shared" si="17"/>
        <v>31623.38</v>
      </c>
      <c r="R27" s="66">
        <f t="shared" si="2"/>
        <v>15087.7</v>
      </c>
      <c r="S27" s="61">
        <f t="shared" si="18"/>
        <v>68376.62</v>
      </c>
      <c r="T27" s="67">
        <v>111</v>
      </c>
    </row>
    <row r="28" spans="1:20" s="55" customFormat="1" ht="40.5" thickBot="1" x14ac:dyDescent="0.45">
      <c r="A28" s="65" t="s">
        <v>61</v>
      </c>
      <c r="B28" s="57" t="s">
        <v>62</v>
      </c>
      <c r="C28" s="57" t="s">
        <v>57</v>
      </c>
      <c r="D28" s="57" t="s">
        <v>63</v>
      </c>
      <c r="E28" s="58" t="s">
        <v>29</v>
      </c>
      <c r="F28" s="58" t="s">
        <v>35</v>
      </c>
      <c r="G28" s="59">
        <v>30000</v>
      </c>
      <c r="H28" s="66">
        <v>0</v>
      </c>
      <c r="I28" s="66">
        <v>25</v>
      </c>
      <c r="J28" s="66">
        <f t="shared" si="13"/>
        <v>861</v>
      </c>
      <c r="K28" s="66">
        <f t="shared" si="1"/>
        <v>2130</v>
      </c>
      <c r="L28" s="66">
        <f t="shared" si="19"/>
        <v>360</v>
      </c>
      <c r="M28" s="66">
        <f t="shared" si="14"/>
        <v>912</v>
      </c>
      <c r="N28" s="66">
        <f t="shared" si="15"/>
        <v>2127</v>
      </c>
      <c r="O28" s="66">
        <v>0</v>
      </c>
      <c r="P28" s="66">
        <f t="shared" si="16"/>
        <v>6415</v>
      </c>
      <c r="Q28" s="66">
        <f t="shared" si="17"/>
        <v>1798</v>
      </c>
      <c r="R28" s="66">
        <f t="shared" si="2"/>
        <v>4617</v>
      </c>
      <c r="S28" s="61">
        <f t="shared" si="18"/>
        <v>28202</v>
      </c>
      <c r="T28" s="67">
        <v>111</v>
      </c>
    </row>
    <row r="29" spans="1:20" s="55" customFormat="1" ht="22.5" customHeight="1" thickBot="1" x14ac:dyDescent="0.45">
      <c r="A29" s="65" t="s">
        <v>64</v>
      </c>
      <c r="B29" s="57" t="s">
        <v>65</v>
      </c>
      <c r="C29" s="57" t="s">
        <v>57</v>
      </c>
      <c r="D29" s="57" t="s">
        <v>54</v>
      </c>
      <c r="E29" s="58" t="s">
        <v>34</v>
      </c>
      <c r="F29" s="58" t="s">
        <v>35</v>
      </c>
      <c r="G29" s="59">
        <v>22000</v>
      </c>
      <c r="H29" s="66">
        <v>0</v>
      </c>
      <c r="I29" s="66">
        <v>25</v>
      </c>
      <c r="J29" s="66">
        <f t="shared" si="13"/>
        <v>631.4</v>
      </c>
      <c r="K29" s="66">
        <f t="shared" si="1"/>
        <v>1562</v>
      </c>
      <c r="L29" s="66">
        <f t="shared" si="19"/>
        <v>264</v>
      </c>
      <c r="M29" s="66">
        <f t="shared" si="14"/>
        <v>668.8</v>
      </c>
      <c r="N29" s="66">
        <f t="shared" si="15"/>
        <v>1559.8000000000002</v>
      </c>
      <c r="O29" s="66">
        <v>1587.38</v>
      </c>
      <c r="P29" s="66">
        <f t="shared" si="16"/>
        <v>6298.38</v>
      </c>
      <c r="Q29" s="66">
        <f t="shared" si="17"/>
        <v>2912.58</v>
      </c>
      <c r="R29" s="66">
        <f t="shared" si="2"/>
        <v>3385.8</v>
      </c>
      <c r="S29" s="61">
        <f t="shared" si="18"/>
        <v>19087.419999999998</v>
      </c>
      <c r="T29" s="67">
        <v>111</v>
      </c>
    </row>
    <row r="30" spans="1:20" s="55" customFormat="1" ht="21" customHeight="1" thickBot="1" x14ac:dyDescent="0.45">
      <c r="A30" s="65" t="s">
        <v>66</v>
      </c>
      <c r="B30" s="57" t="s">
        <v>67</v>
      </c>
      <c r="C30" s="57" t="s">
        <v>57</v>
      </c>
      <c r="D30" s="57" t="s">
        <v>54</v>
      </c>
      <c r="E30" s="58" t="s">
        <v>34</v>
      </c>
      <c r="F30" s="58" t="s">
        <v>35</v>
      </c>
      <c r="G30" s="59">
        <v>13200</v>
      </c>
      <c r="H30" s="66">
        <v>0</v>
      </c>
      <c r="I30" s="66">
        <v>25</v>
      </c>
      <c r="J30" s="66">
        <f t="shared" si="13"/>
        <v>378.84</v>
      </c>
      <c r="K30" s="66">
        <f t="shared" si="1"/>
        <v>937.2</v>
      </c>
      <c r="L30" s="66">
        <f>+G30*1.2%</f>
        <v>158.4</v>
      </c>
      <c r="M30" s="66">
        <f>+G30*3.04%</f>
        <v>401.28</v>
      </c>
      <c r="N30" s="66">
        <f>+G30*7.09%</f>
        <v>935.88000000000011</v>
      </c>
      <c r="O30" s="66">
        <v>0</v>
      </c>
      <c r="P30" s="66">
        <f t="shared" si="16"/>
        <v>2836.6000000000004</v>
      </c>
      <c r="Q30" s="66">
        <f t="shared" si="17"/>
        <v>805.12</v>
      </c>
      <c r="R30" s="66">
        <f>+K30+L30+N30</f>
        <v>2031.4800000000002</v>
      </c>
      <c r="S30" s="61">
        <f t="shared" si="18"/>
        <v>12394.88</v>
      </c>
      <c r="T30" s="67">
        <v>111</v>
      </c>
    </row>
    <row r="31" spans="1:20" s="55" customFormat="1" ht="22.5" customHeight="1" thickBot="1" x14ac:dyDescent="0.45">
      <c r="A31" s="65" t="s">
        <v>357</v>
      </c>
      <c r="B31" s="57" t="s">
        <v>358</v>
      </c>
      <c r="C31" s="57" t="s">
        <v>57</v>
      </c>
      <c r="D31" s="57" t="s">
        <v>905</v>
      </c>
      <c r="E31" s="58" t="s">
        <v>29</v>
      </c>
      <c r="F31" s="58" t="s">
        <v>98</v>
      </c>
      <c r="G31" s="59">
        <v>24277.040000000001</v>
      </c>
      <c r="H31" s="66">
        <v>0</v>
      </c>
      <c r="I31" s="66">
        <v>25</v>
      </c>
      <c r="J31" s="66">
        <f>ROUNDUP(G31*2.87%,2)</f>
        <v>696.76</v>
      </c>
      <c r="K31" s="66">
        <f t="shared" si="1"/>
        <v>1723.67</v>
      </c>
      <c r="L31" s="66">
        <f>+G31*1.2%</f>
        <v>291.32447999999999</v>
      </c>
      <c r="M31" s="66">
        <f>+G31*3.04%</f>
        <v>738.02201600000001</v>
      </c>
      <c r="N31" s="66">
        <f>+G31*7.09%</f>
        <v>1721.2421360000001</v>
      </c>
      <c r="O31" s="66">
        <v>0</v>
      </c>
      <c r="P31" s="66">
        <f>+H31+I31+J31+K31+L31+M31+N31+O31</f>
        <v>5196.0186320000003</v>
      </c>
      <c r="Q31" s="66">
        <f>ROUNDUP(H31+I31+J31+M31+O31,2)</f>
        <v>1459.79</v>
      </c>
      <c r="R31" s="66">
        <f>+K31+L31+N31</f>
        <v>3736.2366160000001</v>
      </c>
      <c r="S31" s="61">
        <f>ROUNDUP(G31-Q31,2)</f>
        <v>22817.25</v>
      </c>
      <c r="T31" s="67">
        <v>111</v>
      </c>
    </row>
    <row r="32" spans="1:20" s="55" customFormat="1" ht="40.5" thickBot="1" x14ac:dyDescent="0.45">
      <c r="A32" s="65" t="s">
        <v>69</v>
      </c>
      <c r="B32" s="57" t="s">
        <v>70</v>
      </c>
      <c r="C32" s="57" t="s">
        <v>68</v>
      </c>
      <c r="D32" s="57" t="s">
        <v>71</v>
      </c>
      <c r="E32" s="58" t="s">
        <v>34</v>
      </c>
      <c r="F32" s="58" t="s">
        <v>40</v>
      </c>
      <c r="G32" s="59">
        <v>16500</v>
      </c>
      <c r="H32" s="66">
        <v>0</v>
      </c>
      <c r="I32" s="66">
        <v>25</v>
      </c>
      <c r="J32" s="66">
        <f t="shared" ref="J32:J33" si="20">ROUNDUP(G32*2.87%,2)</f>
        <v>473.55</v>
      </c>
      <c r="K32" s="66">
        <f t="shared" si="1"/>
        <v>1171.5</v>
      </c>
      <c r="L32" s="66">
        <f t="shared" ref="L32:L33" si="21">+G32*1.2%</f>
        <v>198</v>
      </c>
      <c r="M32" s="66">
        <f t="shared" ref="M32:M33" si="22">+G32*3.04%</f>
        <v>501.6</v>
      </c>
      <c r="N32" s="66">
        <f t="shared" ref="N32:N33" si="23">+G32*7.09%</f>
        <v>1169.8500000000001</v>
      </c>
      <c r="O32" s="66">
        <v>0</v>
      </c>
      <c r="P32" s="66">
        <f t="shared" ref="P32:P33" si="24">+H32+I32+J32+K32+L32+M32+N32+O32</f>
        <v>3539.5</v>
      </c>
      <c r="Q32" s="66">
        <f t="shared" ref="Q32:Q33" si="25">ROUNDUP(H32+I32+J32+M32+O32,2)</f>
        <v>1000.15</v>
      </c>
      <c r="R32" s="66">
        <f t="shared" ref="R32:R33" si="26">+K32+L32+N32</f>
        <v>2539.3500000000004</v>
      </c>
      <c r="S32" s="61">
        <f t="shared" ref="S32:S33" si="27">ROUNDUP(G32-Q32,2)</f>
        <v>15499.85</v>
      </c>
      <c r="T32" s="67">
        <v>111</v>
      </c>
    </row>
    <row r="33" spans="1:20" s="55" customFormat="1" ht="40.5" thickBot="1" x14ac:dyDescent="0.45">
      <c r="A33" s="65" t="s">
        <v>823</v>
      </c>
      <c r="B33" s="57" t="s">
        <v>824</v>
      </c>
      <c r="C33" s="57" t="s">
        <v>68</v>
      </c>
      <c r="D33" s="57" t="s">
        <v>88</v>
      </c>
      <c r="E33" s="58" t="s">
        <v>34</v>
      </c>
      <c r="F33" s="58" t="s">
        <v>35</v>
      </c>
      <c r="G33" s="59">
        <v>30000</v>
      </c>
      <c r="H33" s="66">
        <v>0</v>
      </c>
      <c r="I33" s="66">
        <v>25</v>
      </c>
      <c r="J33" s="66">
        <f t="shared" si="20"/>
        <v>861</v>
      </c>
      <c r="K33" s="66">
        <f t="shared" si="1"/>
        <v>2130</v>
      </c>
      <c r="L33" s="66">
        <f t="shared" si="21"/>
        <v>360</v>
      </c>
      <c r="M33" s="66">
        <f t="shared" si="22"/>
        <v>912</v>
      </c>
      <c r="N33" s="66">
        <f t="shared" si="23"/>
        <v>2127</v>
      </c>
      <c r="O33" s="66">
        <v>0</v>
      </c>
      <c r="P33" s="66">
        <f t="shared" si="24"/>
        <v>6415</v>
      </c>
      <c r="Q33" s="66">
        <f t="shared" si="25"/>
        <v>1798</v>
      </c>
      <c r="R33" s="66">
        <f t="shared" si="26"/>
        <v>4617</v>
      </c>
      <c r="S33" s="61">
        <f t="shared" si="27"/>
        <v>28202</v>
      </c>
      <c r="T33" s="67">
        <v>111</v>
      </c>
    </row>
    <row r="34" spans="1:20" s="55" customFormat="1" ht="40.5" thickBot="1" x14ac:dyDescent="0.45">
      <c r="A34" s="65" t="s">
        <v>843</v>
      </c>
      <c r="B34" s="57" t="s">
        <v>844</v>
      </c>
      <c r="C34" s="57" t="s">
        <v>68</v>
      </c>
      <c r="D34" s="57" t="s">
        <v>88</v>
      </c>
      <c r="E34" s="58" t="s">
        <v>34</v>
      </c>
      <c r="F34" s="58" t="s">
        <v>35</v>
      </c>
      <c r="G34" s="59">
        <v>30000</v>
      </c>
      <c r="H34" s="66">
        <v>0</v>
      </c>
      <c r="I34" s="66">
        <v>25</v>
      </c>
      <c r="J34" s="66">
        <f t="shared" si="13"/>
        <v>861</v>
      </c>
      <c r="K34" s="66">
        <f t="shared" si="1"/>
        <v>2130</v>
      </c>
      <c r="L34" s="66">
        <f t="shared" si="19"/>
        <v>360</v>
      </c>
      <c r="M34" s="66">
        <f t="shared" si="14"/>
        <v>912</v>
      </c>
      <c r="N34" s="66">
        <f t="shared" si="15"/>
        <v>2127</v>
      </c>
      <c r="O34" s="66">
        <v>0</v>
      </c>
      <c r="P34" s="66">
        <f t="shared" si="16"/>
        <v>6415</v>
      </c>
      <c r="Q34" s="66">
        <f t="shared" si="17"/>
        <v>1798</v>
      </c>
      <c r="R34" s="66">
        <f t="shared" si="2"/>
        <v>4617</v>
      </c>
      <c r="S34" s="61">
        <f t="shared" si="18"/>
        <v>28202</v>
      </c>
      <c r="T34" s="67">
        <v>111</v>
      </c>
    </row>
    <row r="35" spans="1:20" s="55" customFormat="1" ht="21" customHeight="1" thickBot="1" x14ac:dyDescent="0.45">
      <c r="A35" s="65" t="s">
        <v>879</v>
      </c>
      <c r="B35" s="57" t="s">
        <v>72</v>
      </c>
      <c r="C35" s="57" t="s">
        <v>73</v>
      </c>
      <c r="D35" s="57" t="s">
        <v>74</v>
      </c>
      <c r="E35" s="58" t="s">
        <v>29</v>
      </c>
      <c r="F35" s="58" t="s">
        <v>40</v>
      </c>
      <c r="G35" s="59">
        <v>100000</v>
      </c>
      <c r="H35" s="66">
        <v>12105.44</v>
      </c>
      <c r="I35" s="66">
        <v>25</v>
      </c>
      <c r="J35" s="66">
        <f t="shared" ref="J35" si="28">ROUNDUP(G35*2.87%,2)</f>
        <v>2870</v>
      </c>
      <c r="K35" s="66">
        <f t="shared" si="1"/>
        <v>7100</v>
      </c>
      <c r="L35" s="66">
        <v>897.7</v>
      </c>
      <c r="M35" s="66">
        <f t="shared" ref="M35" si="29">+G35*3.04%</f>
        <v>3040</v>
      </c>
      <c r="N35" s="66">
        <f t="shared" ref="N35" si="30">+G35*7.09%</f>
        <v>7090.0000000000009</v>
      </c>
      <c r="O35" s="66">
        <v>0</v>
      </c>
      <c r="P35" s="66">
        <f t="shared" ref="P35:P53" si="31">+H35+I35+J35+K35+L35+M35+N35+O35</f>
        <v>33128.140000000007</v>
      </c>
      <c r="Q35" s="66">
        <f t="shared" si="17"/>
        <v>18040.439999999999</v>
      </c>
      <c r="R35" s="66">
        <f t="shared" ref="R35" si="32">+K35+L35+N35</f>
        <v>15087.7</v>
      </c>
      <c r="S35" s="61">
        <f t="shared" ref="S35" si="33">ROUNDUP(G35-Q35,2)</f>
        <v>81959.56</v>
      </c>
      <c r="T35" s="67">
        <v>111</v>
      </c>
    </row>
    <row r="36" spans="1:20" s="55" customFormat="1" ht="20.5" thickBot="1" x14ac:dyDescent="0.45">
      <c r="A36" s="65" t="s">
        <v>75</v>
      </c>
      <c r="B36" s="57" t="s">
        <v>76</v>
      </c>
      <c r="C36" s="57" t="s">
        <v>73</v>
      </c>
      <c r="D36" s="57" t="s">
        <v>77</v>
      </c>
      <c r="E36" s="58" t="s">
        <v>34</v>
      </c>
      <c r="F36" s="58" t="s">
        <v>40</v>
      </c>
      <c r="G36" s="59">
        <v>31500</v>
      </c>
      <c r="H36" s="66">
        <v>0</v>
      </c>
      <c r="I36" s="66">
        <v>25</v>
      </c>
      <c r="J36" s="66">
        <f t="shared" si="13"/>
        <v>904.05</v>
      </c>
      <c r="K36" s="66">
        <f t="shared" si="1"/>
        <v>2236.5</v>
      </c>
      <c r="L36" s="66">
        <f t="shared" si="19"/>
        <v>378</v>
      </c>
      <c r="M36" s="66">
        <f t="shared" si="14"/>
        <v>957.6</v>
      </c>
      <c r="N36" s="66">
        <f t="shared" si="15"/>
        <v>2233.3500000000004</v>
      </c>
      <c r="O36" s="66">
        <v>0</v>
      </c>
      <c r="P36" s="66">
        <f t="shared" si="31"/>
        <v>6734.5000000000009</v>
      </c>
      <c r="Q36" s="66">
        <f t="shared" si="17"/>
        <v>1886.65</v>
      </c>
      <c r="R36" s="66">
        <f t="shared" si="2"/>
        <v>4847.8500000000004</v>
      </c>
      <c r="S36" s="61">
        <f t="shared" si="18"/>
        <v>29613.35</v>
      </c>
      <c r="T36" s="67">
        <v>111</v>
      </c>
    </row>
    <row r="37" spans="1:20" s="55" customFormat="1" ht="20.5" thickBot="1" x14ac:dyDescent="0.45">
      <c r="A37" s="65" t="s">
        <v>78</v>
      </c>
      <c r="B37" s="57" t="s">
        <v>79</v>
      </c>
      <c r="C37" s="57" t="s">
        <v>73</v>
      </c>
      <c r="D37" s="57" t="s">
        <v>80</v>
      </c>
      <c r="E37" s="58" t="s">
        <v>29</v>
      </c>
      <c r="F37" s="58" t="s">
        <v>44</v>
      </c>
      <c r="G37" s="59">
        <v>21052.5</v>
      </c>
      <c r="H37" s="66">
        <v>0</v>
      </c>
      <c r="I37" s="66">
        <v>25</v>
      </c>
      <c r="J37" s="66">
        <f t="shared" si="13"/>
        <v>604.21</v>
      </c>
      <c r="K37" s="66">
        <f t="shared" si="1"/>
        <v>1494.73</v>
      </c>
      <c r="L37" s="66">
        <f t="shared" si="19"/>
        <v>252.63</v>
      </c>
      <c r="M37" s="66">
        <f t="shared" si="14"/>
        <v>639.99599999999998</v>
      </c>
      <c r="N37" s="66">
        <f t="shared" si="15"/>
        <v>1492.6222500000001</v>
      </c>
      <c r="O37" s="66">
        <v>0</v>
      </c>
      <c r="P37" s="66">
        <f t="shared" si="31"/>
        <v>4509.1882500000002</v>
      </c>
      <c r="Q37" s="66">
        <f t="shared" si="17"/>
        <v>1269.21</v>
      </c>
      <c r="R37" s="66">
        <f t="shared" si="2"/>
        <v>3239.98225</v>
      </c>
      <c r="S37" s="61">
        <f t="shared" si="18"/>
        <v>19783.29</v>
      </c>
      <c r="T37" s="67">
        <v>111</v>
      </c>
    </row>
    <row r="38" spans="1:20" s="55" customFormat="1" ht="20.5" thickBot="1" x14ac:dyDescent="0.45">
      <c r="A38" s="65" t="s">
        <v>81</v>
      </c>
      <c r="B38" s="57" t="s">
        <v>82</v>
      </c>
      <c r="C38" s="57" t="s">
        <v>73</v>
      </c>
      <c r="D38" s="57" t="s">
        <v>54</v>
      </c>
      <c r="E38" s="58" t="s">
        <v>34</v>
      </c>
      <c r="F38" s="58" t="s">
        <v>35</v>
      </c>
      <c r="G38" s="59">
        <v>16500</v>
      </c>
      <c r="H38" s="66">
        <v>0</v>
      </c>
      <c r="I38" s="66">
        <v>25</v>
      </c>
      <c r="J38" s="66">
        <f t="shared" si="13"/>
        <v>473.55</v>
      </c>
      <c r="K38" s="66">
        <f t="shared" si="1"/>
        <v>1171.5</v>
      </c>
      <c r="L38" s="66">
        <f>+G38*1.2%</f>
        <v>198</v>
      </c>
      <c r="M38" s="66">
        <f>+G38*3.04%</f>
        <v>501.6</v>
      </c>
      <c r="N38" s="66">
        <f>+G38*7.09%</f>
        <v>1169.8500000000001</v>
      </c>
      <c r="O38" s="66">
        <v>0</v>
      </c>
      <c r="P38" s="66">
        <f t="shared" si="31"/>
        <v>3539.5</v>
      </c>
      <c r="Q38" s="66">
        <f t="shared" si="17"/>
        <v>1000.15</v>
      </c>
      <c r="R38" s="66">
        <f>+K38+L38+N38</f>
        <v>2539.3500000000004</v>
      </c>
      <c r="S38" s="61">
        <f t="shared" si="18"/>
        <v>15499.85</v>
      </c>
      <c r="T38" s="67">
        <v>111</v>
      </c>
    </row>
    <row r="39" spans="1:20" s="55" customFormat="1" ht="21" customHeight="1" thickBot="1" x14ac:dyDescent="0.45">
      <c r="A39" s="65" t="s">
        <v>83</v>
      </c>
      <c r="B39" s="57" t="s">
        <v>84</v>
      </c>
      <c r="C39" s="57" t="s">
        <v>85</v>
      </c>
      <c r="D39" s="57" t="s">
        <v>908</v>
      </c>
      <c r="E39" s="58" t="s">
        <v>29</v>
      </c>
      <c r="F39" s="58" t="s">
        <v>35</v>
      </c>
      <c r="G39" s="59">
        <v>35000</v>
      </c>
      <c r="H39" s="66">
        <v>0</v>
      </c>
      <c r="I39" s="66">
        <v>25</v>
      </c>
      <c r="J39" s="66">
        <f t="shared" si="13"/>
        <v>1004.5</v>
      </c>
      <c r="K39" s="66">
        <f t="shared" si="1"/>
        <v>2485</v>
      </c>
      <c r="L39" s="66">
        <f t="shared" si="19"/>
        <v>420</v>
      </c>
      <c r="M39" s="66">
        <f t="shared" si="14"/>
        <v>1064</v>
      </c>
      <c r="N39" s="66">
        <f t="shared" si="15"/>
        <v>2481.5</v>
      </c>
      <c r="O39" s="66">
        <v>0</v>
      </c>
      <c r="P39" s="66">
        <f t="shared" si="31"/>
        <v>7480</v>
      </c>
      <c r="Q39" s="66">
        <f t="shared" si="17"/>
        <v>2093.5</v>
      </c>
      <c r="R39" s="66">
        <f t="shared" si="2"/>
        <v>5386.5</v>
      </c>
      <c r="S39" s="61">
        <f t="shared" si="18"/>
        <v>32906.5</v>
      </c>
      <c r="T39" s="67">
        <v>111</v>
      </c>
    </row>
    <row r="40" spans="1:20" s="55" customFormat="1" ht="40.5" thickBot="1" x14ac:dyDescent="0.45">
      <c r="A40" s="65" t="s">
        <v>86</v>
      </c>
      <c r="B40" s="57" t="s">
        <v>87</v>
      </c>
      <c r="C40" s="57" t="s">
        <v>85</v>
      </c>
      <c r="D40" s="57" t="s">
        <v>88</v>
      </c>
      <c r="E40" s="58" t="s">
        <v>34</v>
      </c>
      <c r="F40" s="58" t="s">
        <v>35</v>
      </c>
      <c r="G40" s="59">
        <v>25000</v>
      </c>
      <c r="H40" s="66">
        <v>0</v>
      </c>
      <c r="I40" s="66">
        <v>25</v>
      </c>
      <c r="J40" s="66">
        <f>ROUNDUP(G40*2.87%,2)</f>
        <v>717.5</v>
      </c>
      <c r="K40" s="66">
        <f>ROUNDUP(G40*7.1%,2)</f>
        <v>1775</v>
      </c>
      <c r="L40" s="66">
        <f>+G40*1.2%</f>
        <v>300</v>
      </c>
      <c r="M40" s="66">
        <f>+G40*3.04%</f>
        <v>760</v>
      </c>
      <c r="N40" s="66">
        <f>+G40*7.09%</f>
        <v>1772.5000000000002</v>
      </c>
      <c r="O40" s="66">
        <v>1587.38</v>
      </c>
      <c r="P40" s="66">
        <f>+H40+I40+J40+K40+L40+M40+N40+O40</f>
        <v>6937.38</v>
      </c>
      <c r="Q40" s="66">
        <f>ROUNDUP(H40+I40+J40+M40+O40,2)</f>
        <v>3089.88</v>
      </c>
      <c r="R40" s="66">
        <f>+K40+L40+N40</f>
        <v>3847.5</v>
      </c>
      <c r="S40" s="61">
        <f>ROUNDUP(G40-Q40,2)</f>
        <v>21910.12</v>
      </c>
      <c r="T40" s="67">
        <v>111</v>
      </c>
    </row>
    <row r="41" spans="1:20" s="55" customFormat="1" ht="40.5" thickBot="1" x14ac:dyDescent="0.45">
      <c r="A41" s="65" t="s">
        <v>89</v>
      </c>
      <c r="B41" s="57" t="s">
        <v>90</v>
      </c>
      <c r="C41" s="57" t="s">
        <v>85</v>
      </c>
      <c r="D41" s="57" t="s">
        <v>91</v>
      </c>
      <c r="E41" s="58" t="s">
        <v>34</v>
      </c>
      <c r="F41" s="58" t="s">
        <v>35</v>
      </c>
      <c r="G41" s="59">
        <v>30000</v>
      </c>
      <c r="H41" s="66">
        <v>0</v>
      </c>
      <c r="I41" s="66">
        <v>25</v>
      </c>
      <c r="J41" s="66">
        <f t="shared" si="13"/>
        <v>861</v>
      </c>
      <c r="K41" s="66">
        <f t="shared" si="1"/>
        <v>2130</v>
      </c>
      <c r="L41" s="66">
        <f t="shared" ref="L41" si="34">+G41*1.2%</f>
        <v>360</v>
      </c>
      <c r="M41" s="66">
        <f t="shared" si="14"/>
        <v>912</v>
      </c>
      <c r="N41" s="66">
        <f t="shared" si="15"/>
        <v>2127</v>
      </c>
      <c r="O41" s="66">
        <v>0</v>
      </c>
      <c r="P41" s="66">
        <f t="shared" si="31"/>
        <v>6415</v>
      </c>
      <c r="Q41" s="66">
        <f t="shared" si="17"/>
        <v>1798</v>
      </c>
      <c r="R41" s="66">
        <f t="shared" si="2"/>
        <v>4617</v>
      </c>
      <c r="S41" s="61">
        <f t="shared" si="18"/>
        <v>28202</v>
      </c>
      <c r="T41" s="67">
        <v>111</v>
      </c>
    </row>
    <row r="42" spans="1:20" s="55" customFormat="1" ht="21" customHeight="1" thickBot="1" x14ac:dyDescent="0.45">
      <c r="A42" s="65" t="s">
        <v>95</v>
      </c>
      <c r="B42" s="57" t="s">
        <v>96</v>
      </c>
      <c r="C42" s="57" t="s">
        <v>94</v>
      </c>
      <c r="D42" s="57" t="s">
        <v>97</v>
      </c>
      <c r="E42" s="58" t="s">
        <v>34</v>
      </c>
      <c r="F42" s="58" t="s">
        <v>44</v>
      </c>
      <c r="G42" s="59">
        <v>40000</v>
      </c>
      <c r="H42" s="66">
        <v>442.65</v>
      </c>
      <c r="I42" s="66">
        <v>25</v>
      </c>
      <c r="J42" s="66">
        <f t="shared" si="13"/>
        <v>1148</v>
      </c>
      <c r="K42" s="66">
        <f t="shared" si="1"/>
        <v>2840</v>
      </c>
      <c r="L42" s="66">
        <f t="shared" si="19"/>
        <v>480</v>
      </c>
      <c r="M42" s="66">
        <f t="shared" si="14"/>
        <v>1216</v>
      </c>
      <c r="N42" s="66">
        <f t="shared" si="15"/>
        <v>2836</v>
      </c>
      <c r="O42" s="66">
        <v>0</v>
      </c>
      <c r="P42" s="66">
        <f t="shared" si="31"/>
        <v>8987.65</v>
      </c>
      <c r="Q42" s="66">
        <f t="shared" si="17"/>
        <v>2831.65</v>
      </c>
      <c r="R42" s="66">
        <f t="shared" si="2"/>
        <v>6156</v>
      </c>
      <c r="S42" s="61">
        <f t="shared" si="18"/>
        <v>37168.35</v>
      </c>
      <c r="T42" s="67">
        <v>111</v>
      </c>
    </row>
    <row r="43" spans="1:20" s="55" customFormat="1" ht="21" customHeight="1" thickBot="1" x14ac:dyDescent="0.45">
      <c r="A43" s="65" t="s">
        <v>99</v>
      </c>
      <c r="B43" s="57" t="s">
        <v>100</v>
      </c>
      <c r="C43" s="57" t="s">
        <v>94</v>
      </c>
      <c r="D43" s="57" t="s">
        <v>101</v>
      </c>
      <c r="E43" s="58" t="s">
        <v>34</v>
      </c>
      <c r="F43" s="58" t="s">
        <v>44</v>
      </c>
      <c r="G43" s="59">
        <v>10000</v>
      </c>
      <c r="H43" s="66">
        <v>0</v>
      </c>
      <c r="I43" s="66">
        <v>25</v>
      </c>
      <c r="J43" s="66">
        <f t="shared" si="13"/>
        <v>287</v>
      </c>
      <c r="K43" s="66">
        <f t="shared" si="1"/>
        <v>710</v>
      </c>
      <c r="L43" s="66">
        <f>+G43*1.2%</f>
        <v>120</v>
      </c>
      <c r="M43" s="66">
        <f>+G43*3.04%</f>
        <v>304</v>
      </c>
      <c r="N43" s="66">
        <f>+G43*7.09%</f>
        <v>709</v>
      </c>
      <c r="O43" s="66">
        <v>1587.38</v>
      </c>
      <c r="P43" s="66">
        <f t="shared" si="31"/>
        <v>3742.38</v>
      </c>
      <c r="Q43" s="66">
        <f t="shared" si="17"/>
        <v>2203.38</v>
      </c>
      <c r="R43" s="66">
        <f>+K43+L43+N43</f>
        <v>1539</v>
      </c>
      <c r="S43" s="61">
        <f t="shared" si="18"/>
        <v>7796.62</v>
      </c>
      <c r="T43" s="67">
        <v>111</v>
      </c>
    </row>
    <row r="44" spans="1:20" s="55" customFormat="1" ht="21" customHeight="1" thickBot="1" x14ac:dyDescent="0.45">
      <c r="A44" s="65" t="s">
        <v>102</v>
      </c>
      <c r="B44" s="57" t="s">
        <v>103</v>
      </c>
      <c r="C44" s="57" t="s">
        <v>94</v>
      </c>
      <c r="D44" s="57" t="s">
        <v>104</v>
      </c>
      <c r="E44" s="58" t="s">
        <v>34</v>
      </c>
      <c r="F44" s="58" t="s">
        <v>98</v>
      </c>
      <c r="G44" s="59">
        <v>20900</v>
      </c>
      <c r="H44" s="66">
        <v>0</v>
      </c>
      <c r="I44" s="66">
        <v>25</v>
      </c>
      <c r="J44" s="66">
        <f t="shared" si="13"/>
        <v>599.83000000000004</v>
      </c>
      <c r="K44" s="66">
        <f t="shared" si="1"/>
        <v>1483.9</v>
      </c>
      <c r="L44" s="66">
        <f t="shared" si="19"/>
        <v>250.8</v>
      </c>
      <c r="M44" s="66">
        <f t="shared" si="14"/>
        <v>635.36</v>
      </c>
      <c r="N44" s="66">
        <f t="shared" si="15"/>
        <v>1481.8100000000002</v>
      </c>
      <c r="O44" s="66">
        <v>0</v>
      </c>
      <c r="P44" s="66">
        <f t="shared" si="31"/>
        <v>4476.7000000000007</v>
      </c>
      <c r="Q44" s="66">
        <f t="shared" si="17"/>
        <v>1260.19</v>
      </c>
      <c r="R44" s="66">
        <f t="shared" si="2"/>
        <v>3216.51</v>
      </c>
      <c r="S44" s="61">
        <f t="shared" si="18"/>
        <v>19639.810000000001</v>
      </c>
      <c r="T44" s="67">
        <v>111</v>
      </c>
    </row>
    <row r="45" spans="1:20" s="64" customFormat="1" ht="21" customHeight="1" thickBot="1" x14ac:dyDescent="0.45">
      <c r="A45" s="65" t="s">
        <v>922</v>
      </c>
      <c r="B45" s="57" t="s">
        <v>921</v>
      </c>
      <c r="C45" s="57" t="s">
        <v>94</v>
      </c>
      <c r="D45" s="57" t="s">
        <v>88</v>
      </c>
      <c r="E45" s="58" t="s">
        <v>34</v>
      </c>
      <c r="F45" s="58" t="s">
        <v>35</v>
      </c>
      <c r="G45" s="59">
        <v>21500</v>
      </c>
      <c r="H45" s="66">
        <v>0</v>
      </c>
      <c r="I45" s="66">
        <v>25</v>
      </c>
      <c r="J45" s="66">
        <f t="shared" si="13"/>
        <v>617.04999999999995</v>
      </c>
      <c r="K45" s="66">
        <f t="shared" si="1"/>
        <v>1526.5</v>
      </c>
      <c r="L45" s="66">
        <f t="shared" si="19"/>
        <v>258</v>
      </c>
      <c r="M45" s="66">
        <f t="shared" si="14"/>
        <v>653.6</v>
      </c>
      <c r="N45" s="66">
        <f t="shared" si="15"/>
        <v>1524.3500000000001</v>
      </c>
      <c r="O45" s="66">
        <v>0</v>
      </c>
      <c r="P45" s="66">
        <f t="shared" si="31"/>
        <v>4604.5</v>
      </c>
      <c r="Q45" s="66">
        <f t="shared" si="17"/>
        <v>1295.6500000000001</v>
      </c>
      <c r="R45" s="66">
        <f t="shared" si="2"/>
        <v>3308.8500000000004</v>
      </c>
      <c r="S45" s="61">
        <f t="shared" si="18"/>
        <v>20204.349999999999</v>
      </c>
      <c r="T45" s="67">
        <v>111</v>
      </c>
    </row>
    <row r="46" spans="1:20" s="55" customFormat="1" ht="40.5" thickBot="1" x14ac:dyDescent="0.45">
      <c r="A46" s="65" t="s">
        <v>105</v>
      </c>
      <c r="B46" s="57" t="s">
        <v>106</v>
      </c>
      <c r="C46" s="57" t="s">
        <v>94</v>
      </c>
      <c r="D46" s="57" t="s">
        <v>107</v>
      </c>
      <c r="E46" s="58" t="s">
        <v>29</v>
      </c>
      <c r="F46" s="58" t="s">
        <v>35</v>
      </c>
      <c r="G46" s="59">
        <v>30000</v>
      </c>
      <c r="H46" s="66">
        <v>0</v>
      </c>
      <c r="I46" s="66">
        <v>25</v>
      </c>
      <c r="J46" s="66">
        <f t="shared" si="13"/>
        <v>861</v>
      </c>
      <c r="K46" s="66">
        <f t="shared" si="1"/>
        <v>2130</v>
      </c>
      <c r="L46" s="66">
        <f t="shared" si="19"/>
        <v>360</v>
      </c>
      <c r="M46" s="66">
        <f t="shared" si="14"/>
        <v>912</v>
      </c>
      <c r="N46" s="66">
        <f t="shared" si="15"/>
        <v>2127</v>
      </c>
      <c r="O46" s="66">
        <v>0</v>
      </c>
      <c r="P46" s="66">
        <f t="shared" si="31"/>
        <v>6415</v>
      </c>
      <c r="Q46" s="66">
        <f t="shared" si="17"/>
        <v>1798</v>
      </c>
      <c r="R46" s="66">
        <f t="shared" si="2"/>
        <v>4617</v>
      </c>
      <c r="S46" s="61">
        <f t="shared" si="18"/>
        <v>28202</v>
      </c>
      <c r="T46" s="67">
        <v>111</v>
      </c>
    </row>
    <row r="47" spans="1:20" s="55" customFormat="1" ht="21" customHeight="1" thickBot="1" x14ac:dyDescent="0.45">
      <c r="A47" s="65" t="s">
        <v>822</v>
      </c>
      <c r="B47" s="57" t="s">
        <v>821</v>
      </c>
      <c r="C47" s="57" t="s">
        <v>94</v>
      </c>
      <c r="D47" s="57" t="s">
        <v>88</v>
      </c>
      <c r="E47" s="58" t="s">
        <v>34</v>
      </c>
      <c r="F47" s="58" t="s">
        <v>35</v>
      </c>
      <c r="G47" s="59">
        <v>16000</v>
      </c>
      <c r="H47" s="66">
        <v>0</v>
      </c>
      <c r="I47" s="66">
        <v>25</v>
      </c>
      <c r="J47" s="66">
        <f t="shared" ref="J47:J51" si="35">ROUNDUP(G47*2.87%,2)</f>
        <v>459.2</v>
      </c>
      <c r="K47" s="66">
        <f t="shared" ref="K47" si="36">ROUNDUP(G47*7.1%,2)</f>
        <v>1136</v>
      </c>
      <c r="L47" s="66">
        <f t="shared" ref="L47:L51" si="37">+G47*1.2%</f>
        <v>192</v>
      </c>
      <c r="M47" s="66">
        <f t="shared" ref="M47:M51" si="38">+G47*3.04%</f>
        <v>486.4</v>
      </c>
      <c r="N47" s="66">
        <f t="shared" ref="N47:N51" si="39">+G47*7.09%</f>
        <v>1134.4000000000001</v>
      </c>
      <c r="O47" s="66">
        <v>0</v>
      </c>
      <c r="P47" s="66">
        <f t="shared" ref="P47:P51" si="40">+H47+I47+J47+K47+L47+M47+N47+O47</f>
        <v>3433</v>
      </c>
      <c r="Q47" s="66">
        <f t="shared" ref="Q47:Q51" si="41">ROUNDUP(H47+I47+J47+M47+O47,2)</f>
        <v>970.6</v>
      </c>
      <c r="R47" s="66">
        <f t="shared" ref="R47:R51" si="42">+K47+L47+N47</f>
        <v>2462.4</v>
      </c>
      <c r="S47" s="61">
        <f t="shared" ref="S47:S51" si="43">ROUNDUP(G47-Q47,2)</f>
        <v>15029.4</v>
      </c>
      <c r="T47" s="67">
        <v>111</v>
      </c>
    </row>
    <row r="48" spans="1:20" s="55" customFormat="1" ht="21" customHeight="1" thickBot="1" x14ac:dyDescent="0.45">
      <c r="A48" s="65" t="s">
        <v>890</v>
      </c>
      <c r="B48" s="57" t="s">
        <v>891</v>
      </c>
      <c r="C48" s="57" t="s">
        <v>94</v>
      </c>
      <c r="D48" s="57" t="s">
        <v>63</v>
      </c>
      <c r="E48" s="58" t="s">
        <v>29</v>
      </c>
      <c r="F48" s="58" t="s">
        <v>35</v>
      </c>
      <c r="G48" s="59">
        <v>25000</v>
      </c>
      <c r="H48" s="66">
        <v>0</v>
      </c>
      <c r="I48" s="66">
        <v>25</v>
      </c>
      <c r="J48" s="66">
        <f t="shared" si="35"/>
        <v>717.5</v>
      </c>
      <c r="K48" s="66">
        <f t="shared" si="1"/>
        <v>1775</v>
      </c>
      <c r="L48" s="66">
        <f t="shared" si="37"/>
        <v>300</v>
      </c>
      <c r="M48" s="66">
        <f t="shared" si="38"/>
        <v>760</v>
      </c>
      <c r="N48" s="66">
        <f t="shared" si="39"/>
        <v>1772.5000000000002</v>
      </c>
      <c r="O48" s="66">
        <v>0</v>
      </c>
      <c r="P48" s="66">
        <f t="shared" si="40"/>
        <v>5350</v>
      </c>
      <c r="Q48" s="66">
        <f t="shared" si="41"/>
        <v>1502.5</v>
      </c>
      <c r="R48" s="66">
        <f t="shared" si="42"/>
        <v>3847.5</v>
      </c>
      <c r="S48" s="61">
        <f t="shared" si="43"/>
        <v>23497.5</v>
      </c>
      <c r="T48" s="67">
        <v>111</v>
      </c>
    </row>
    <row r="49" spans="1:20" s="55" customFormat="1" ht="40.5" thickBot="1" x14ac:dyDescent="0.45">
      <c r="A49" s="65" t="s">
        <v>206</v>
      </c>
      <c r="B49" s="57" t="s">
        <v>207</v>
      </c>
      <c r="C49" s="57" t="s">
        <v>94</v>
      </c>
      <c r="D49" s="57" t="s">
        <v>101</v>
      </c>
      <c r="E49" s="58" t="s">
        <v>34</v>
      </c>
      <c r="F49" s="58" t="s">
        <v>35</v>
      </c>
      <c r="G49" s="59">
        <v>22000</v>
      </c>
      <c r="H49" s="66">
        <v>0</v>
      </c>
      <c r="I49" s="66">
        <v>25</v>
      </c>
      <c r="J49" s="66">
        <f t="shared" si="35"/>
        <v>631.4</v>
      </c>
      <c r="K49" s="66">
        <f>ROUNDUP(G49*7.1%,2)</f>
        <v>1562</v>
      </c>
      <c r="L49" s="66">
        <f t="shared" si="37"/>
        <v>264</v>
      </c>
      <c r="M49" s="66">
        <f t="shared" si="38"/>
        <v>668.8</v>
      </c>
      <c r="N49" s="66">
        <f t="shared" si="39"/>
        <v>1559.8000000000002</v>
      </c>
      <c r="O49" s="66">
        <v>0</v>
      </c>
      <c r="P49" s="66">
        <f t="shared" si="40"/>
        <v>4711</v>
      </c>
      <c r="Q49" s="66">
        <f t="shared" si="41"/>
        <v>1325.2</v>
      </c>
      <c r="R49" s="66">
        <f t="shared" si="42"/>
        <v>3385.8</v>
      </c>
      <c r="S49" s="61">
        <f t="shared" si="43"/>
        <v>20674.8</v>
      </c>
      <c r="T49" s="67">
        <v>111</v>
      </c>
    </row>
    <row r="50" spans="1:20" s="55" customFormat="1" ht="21" customHeight="1" thickBot="1" x14ac:dyDescent="0.45">
      <c r="A50" s="65" t="s">
        <v>842</v>
      </c>
      <c r="B50" s="57" t="s">
        <v>878</v>
      </c>
      <c r="C50" s="57" t="s">
        <v>94</v>
      </c>
      <c r="D50" s="57" t="s">
        <v>54</v>
      </c>
      <c r="E50" s="58" t="s">
        <v>34</v>
      </c>
      <c r="F50" s="58" t="s">
        <v>35</v>
      </c>
      <c r="G50" s="59">
        <v>19800</v>
      </c>
      <c r="H50" s="66">
        <v>0</v>
      </c>
      <c r="I50" s="66">
        <v>25</v>
      </c>
      <c r="J50" s="66">
        <f t="shared" si="35"/>
        <v>568.26</v>
      </c>
      <c r="K50" s="66">
        <f>ROUNDUP(G50*7.1%,2)</f>
        <v>1405.8</v>
      </c>
      <c r="L50" s="66">
        <f t="shared" si="37"/>
        <v>237.6</v>
      </c>
      <c r="M50" s="66">
        <f t="shared" si="38"/>
        <v>601.91999999999996</v>
      </c>
      <c r="N50" s="66">
        <f t="shared" si="39"/>
        <v>1403.8200000000002</v>
      </c>
      <c r="O50" s="66">
        <v>0</v>
      </c>
      <c r="P50" s="66">
        <f t="shared" si="40"/>
        <v>4242.3999999999996</v>
      </c>
      <c r="Q50" s="66">
        <f t="shared" si="41"/>
        <v>1195.18</v>
      </c>
      <c r="R50" s="66">
        <f t="shared" si="42"/>
        <v>3047.2200000000003</v>
      </c>
      <c r="S50" s="61">
        <f t="shared" si="43"/>
        <v>18604.82</v>
      </c>
      <c r="T50" s="67">
        <v>111</v>
      </c>
    </row>
    <row r="51" spans="1:20" s="55" customFormat="1" ht="40.5" thickBot="1" x14ac:dyDescent="0.45">
      <c r="A51" s="65" t="s">
        <v>59</v>
      </c>
      <c r="B51" s="57" t="s">
        <v>60</v>
      </c>
      <c r="C51" s="57" t="s">
        <v>94</v>
      </c>
      <c r="D51" s="57" t="s">
        <v>54</v>
      </c>
      <c r="E51" s="58" t="s">
        <v>34</v>
      </c>
      <c r="F51" s="58" t="s">
        <v>35</v>
      </c>
      <c r="G51" s="59">
        <v>13750</v>
      </c>
      <c r="H51" s="66">
        <v>0</v>
      </c>
      <c r="I51" s="66">
        <v>25</v>
      </c>
      <c r="J51" s="66">
        <f t="shared" si="35"/>
        <v>394.63</v>
      </c>
      <c r="K51" s="66">
        <f>ROUNDUP(G51*7.1%,2)</f>
        <v>976.25</v>
      </c>
      <c r="L51" s="66">
        <f t="shared" si="37"/>
        <v>165</v>
      </c>
      <c r="M51" s="66">
        <f t="shared" si="38"/>
        <v>418</v>
      </c>
      <c r="N51" s="66">
        <f t="shared" si="39"/>
        <v>974.87500000000011</v>
      </c>
      <c r="O51" s="66">
        <v>0</v>
      </c>
      <c r="P51" s="66">
        <f t="shared" si="40"/>
        <v>2953.7550000000001</v>
      </c>
      <c r="Q51" s="66">
        <f t="shared" si="41"/>
        <v>837.63</v>
      </c>
      <c r="R51" s="66">
        <f t="shared" si="42"/>
        <v>2116.125</v>
      </c>
      <c r="S51" s="61">
        <f t="shared" si="43"/>
        <v>12912.37</v>
      </c>
      <c r="T51" s="67">
        <v>111</v>
      </c>
    </row>
    <row r="52" spans="1:20" s="55" customFormat="1" ht="21" customHeight="1" thickBot="1" x14ac:dyDescent="0.45">
      <c r="A52" s="65" t="s">
        <v>108</v>
      </c>
      <c r="B52" s="57" t="s">
        <v>109</v>
      </c>
      <c r="C52" s="57" t="s">
        <v>110</v>
      </c>
      <c r="D52" s="57" t="s">
        <v>111</v>
      </c>
      <c r="E52" s="58" t="s">
        <v>29</v>
      </c>
      <c r="F52" s="58" t="s">
        <v>30</v>
      </c>
      <c r="G52" s="59">
        <v>100000</v>
      </c>
      <c r="H52" s="66">
        <v>12105.44</v>
      </c>
      <c r="I52" s="66">
        <v>25</v>
      </c>
      <c r="J52" s="66">
        <f t="shared" si="13"/>
        <v>2870</v>
      </c>
      <c r="K52" s="66">
        <f t="shared" si="1"/>
        <v>7100</v>
      </c>
      <c r="L52" s="66">
        <v>897.7</v>
      </c>
      <c r="M52" s="66">
        <f t="shared" si="14"/>
        <v>3040</v>
      </c>
      <c r="N52" s="66">
        <f t="shared" si="15"/>
        <v>7090.0000000000009</v>
      </c>
      <c r="O52" s="66">
        <v>13582.94</v>
      </c>
      <c r="P52" s="66">
        <f t="shared" si="31"/>
        <v>46711.080000000009</v>
      </c>
      <c r="Q52" s="66">
        <f t="shared" si="17"/>
        <v>31623.38</v>
      </c>
      <c r="R52" s="66">
        <f t="shared" si="2"/>
        <v>15087.7</v>
      </c>
      <c r="S52" s="61">
        <f t="shared" si="18"/>
        <v>68376.62</v>
      </c>
      <c r="T52" s="67">
        <v>111</v>
      </c>
    </row>
    <row r="53" spans="1:20" s="55" customFormat="1" ht="40.5" thickBot="1" x14ac:dyDescent="0.45">
      <c r="A53" s="69" t="s">
        <v>112</v>
      </c>
      <c r="B53" s="70" t="s">
        <v>113</v>
      </c>
      <c r="C53" s="57" t="s">
        <v>110</v>
      </c>
      <c r="D53" s="57" t="s">
        <v>114</v>
      </c>
      <c r="E53" s="58" t="s">
        <v>29</v>
      </c>
      <c r="F53" s="58" t="s">
        <v>98</v>
      </c>
      <c r="G53" s="59">
        <v>10000</v>
      </c>
      <c r="H53" s="66">
        <v>0</v>
      </c>
      <c r="I53" s="66">
        <v>25</v>
      </c>
      <c r="J53" s="66">
        <f t="shared" si="13"/>
        <v>287</v>
      </c>
      <c r="K53" s="66">
        <f t="shared" si="1"/>
        <v>710</v>
      </c>
      <c r="L53" s="66">
        <f t="shared" ref="L53" si="44">+G53*1.2%</f>
        <v>120</v>
      </c>
      <c r="M53" s="66">
        <f t="shared" si="14"/>
        <v>304</v>
      </c>
      <c r="N53" s="66">
        <f t="shared" si="15"/>
        <v>709</v>
      </c>
      <c r="O53" s="66">
        <v>0</v>
      </c>
      <c r="P53" s="66">
        <f t="shared" si="31"/>
        <v>2155</v>
      </c>
      <c r="Q53" s="66">
        <f t="shared" si="17"/>
        <v>616</v>
      </c>
      <c r="R53" s="66">
        <f t="shared" si="2"/>
        <v>1539</v>
      </c>
      <c r="S53" s="61">
        <f t="shared" si="18"/>
        <v>9384</v>
      </c>
      <c r="T53" s="67">
        <v>111</v>
      </c>
    </row>
    <row r="54" spans="1:20" s="55" customFormat="1" ht="21" customHeight="1" thickBot="1" x14ac:dyDescent="0.45">
      <c r="A54" s="65" t="s">
        <v>115</v>
      </c>
      <c r="B54" s="57" t="s">
        <v>116</v>
      </c>
      <c r="C54" s="57" t="s">
        <v>110</v>
      </c>
      <c r="D54" s="57" t="s">
        <v>54</v>
      </c>
      <c r="E54" s="58" t="s">
        <v>34</v>
      </c>
      <c r="F54" s="58" t="s">
        <v>35</v>
      </c>
      <c r="G54" s="59">
        <v>15000</v>
      </c>
      <c r="H54" s="66">
        <v>0</v>
      </c>
      <c r="I54" s="66">
        <v>25</v>
      </c>
      <c r="J54" s="66">
        <v>430.5</v>
      </c>
      <c r="K54" s="66">
        <f t="shared" si="1"/>
        <v>1065</v>
      </c>
      <c r="L54" s="66">
        <v>180</v>
      </c>
      <c r="M54" s="66">
        <v>456</v>
      </c>
      <c r="N54" s="66">
        <v>1063.5</v>
      </c>
      <c r="O54" s="66">
        <v>0</v>
      </c>
      <c r="P54" s="66">
        <v>3220</v>
      </c>
      <c r="Q54" s="66">
        <f t="shared" si="17"/>
        <v>911.5</v>
      </c>
      <c r="R54" s="66">
        <v>2308.5</v>
      </c>
      <c r="S54" s="61">
        <f t="shared" si="18"/>
        <v>14088.5</v>
      </c>
      <c r="T54" s="67">
        <v>111</v>
      </c>
    </row>
    <row r="55" spans="1:20" s="55" customFormat="1" ht="21" customHeight="1" thickBot="1" x14ac:dyDescent="0.45">
      <c r="A55" s="65" t="s">
        <v>118</v>
      </c>
      <c r="B55" s="57" t="s">
        <v>119</v>
      </c>
      <c r="C55" s="57" t="s">
        <v>110</v>
      </c>
      <c r="D55" s="57" t="s">
        <v>117</v>
      </c>
      <c r="E55" s="58" t="s">
        <v>29</v>
      </c>
      <c r="F55" s="58" t="s">
        <v>35</v>
      </c>
      <c r="G55" s="59">
        <v>12500</v>
      </c>
      <c r="H55" s="66">
        <v>0</v>
      </c>
      <c r="I55" s="66">
        <v>25</v>
      </c>
      <c r="J55" s="66">
        <f t="shared" si="13"/>
        <v>358.75</v>
      </c>
      <c r="K55" s="66">
        <f t="shared" si="1"/>
        <v>887.5</v>
      </c>
      <c r="L55" s="66">
        <f t="shared" si="19"/>
        <v>150</v>
      </c>
      <c r="M55" s="66">
        <f t="shared" si="14"/>
        <v>380</v>
      </c>
      <c r="N55" s="66">
        <f t="shared" si="15"/>
        <v>886.25000000000011</v>
      </c>
      <c r="O55" s="66">
        <v>0</v>
      </c>
      <c r="P55" s="66">
        <f t="shared" ref="P55:P81" si="45">+H55+I55+J55+K55+L55+M55+N55+O55</f>
        <v>2687.5</v>
      </c>
      <c r="Q55" s="66">
        <f t="shared" ref="Q55:Q81" si="46">ROUNDUP(H55+I55+J55+M55+O55,2)</f>
        <v>763.75</v>
      </c>
      <c r="R55" s="66">
        <f t="shared" si="2"/>
        <v>1923.75</v>
      </c>
      <c r="S55" s="61">
        <f t="shared" si="18"/>
        <v>11736.25</v>
      </c>
      <c r="T55" s="67">
        <v>111</v>
      </c>
    </row>
    <row r="56" spans="1:20" s="55" customFormat="1" ht="21" customHeight="1" thickBot="1" x14ac:dyDescent="0.45">
      <c r="A56" s="65" t="s">
        <v>120</v>
      </c>
      <c r="B56" s="57" t="s">
        <v>121</v>
      </c>
      <c r="C56" s="57" t="s">
        <v>110</v>
      </c>
      <c r="D56" s="57" t="s">
        <v>117</v>
      </c>
      <c r="E56" s="58" t="s">
        <v>29</v>
      </c>
      <c r="F56" s="58" t="s">
        <v>35</v>
      </c>
      <c r="G56" s="59">
        <v>10000</v>
      </c>
      <c r="H56" s="66">
        <v>0</v>
      </c>
      <c r="I56" s="66">
        <v>25</v>
      </c>
      <c r="J56" s="66">
        <f t="shared" si="13"/>
        <v>287</v>
      </c>
      <c r="K56" s="66">
        <f t="shared" si="1"/>
        <v>710</v>
      </c>
      <c r="L56" s="66">
        <f t="shared" si="19"/>
        <v>120</v>
      </c>
      <c r="M56" s="66">
        <f t="shared" si="14"/>
        <v>304</v>
      </c>
      <c r="N56" s="66">
        <f t="shared" si="15"/>
        <v>709</v>
      </c>
      <c r="O56" s="66">
        <v>0</v>
      </c>
      <c r="P56" s="66">
        <f t="shared" si="45"/>
        <v>2155</v>
      </c>
      <c r="Q56" s="66">
        <f t="shared" si="46"/>
        <v>616</v>
      </c>
      <c r="R56" s="66">
        <f t="shared" si="2"/>
        <v>1539</v>
      </c>
      <c r="S56" s="61">
        <f t="shared" si="18"/>
        <v>9384</v>
      </c>
      <c r="T56" s="67">
        <v>111</v>
      </c>
    </row>
    <row r="57" spans="1:20" s="55" customFormat="1" ht="21" customHeight="1" thickBot="1" x14ac:dyDescent="0.45">
      <c r="A57" s="65" t="s">
        <v>122</v>
      </c>
      <c r="B57" s="57" t="s">
        <v>123</v>
      </c>
      <c r="C57" s="57" t="s">
        <v>110</v>
      </c>
      <c r="D57" s="57" t="s">
        <v>114</v>
      </c>
      <c r="E57" s="58" t="s">
        <v>29</v>
      </c>
      <c r="F57" s="58" t="s">
        <v>98</v>
      </c>
      <c r="G57" s="59">
        <v>10000</v>
      </c>
      <c r="H57" s="66">
        <v>0</v>
      </c>
      <c r="I57" s="66">
        <v>25</v>
      </c>
      <c r="J57" s="66">
        <f t="shared" si="13"/>
        <v>287</v>
      </c>
      <c r="K57" s="66">
        <f t="shared" si="1"/>
        <v>710</v>
      </c>
      <c r="L57" s="66">
        <f t="shared" si="19"/>
        <v>120</v>
      </c>
      <c r="M57" s="66">
        <f t="shared" si="14"/>
        <v>304</v>
      </c>
      <c r="N57" s="66">
        <f t="shared" si="15"/>
        <v>709</v>
      </c>
      <c r="O57" s="66">
        <v>0</v>
      </c>
      <c r="P57" s="66">
        <f t="shared" si="45"/>
        <v>2155</v>
      </c>
      <c r="Q57" s="66">
        <f t="shared" si="46"/>
        <v>616</v>
      </c>
      <c r="R57" s="66">
        <f t="shared" si="2"/>
        <v>1539</v>
      </c>
      <c r="S57" s="61">
        <f t="shared" si="18"/>
        <v>9384</v>
      </c>
      <c r="T57" s="67">
        <v>111</v>
      </c>
    </row>
    <row r="58" spans="1:20" s="55" customFormat="1" ht="21" customHeight="1" thickBot="1" x14ac:dyDescent="0.45">
      <c r="A58" s="65" t="s">
        <v>124</v>
      </c>
      <c r="B58" s="57" t="s">
        <v>125</v>
      </c>
      <c r="C58" s="57" t="s">
        <v>110</v>
      </c>
      <c r="D58" s="57" t="s">
        <v>114</v>
      </c>
      <c r="E58" s="58" t="s">
        <v>29</v>
      </c>
      <c r="F58" s="58" t="s">
        <v>98</v>
      </c>
      <c r="G58" s="59">
        <v>20000</v>
      </c>
      <c r="H58" s="66">
        <v>0</v>
      </c>
      <c r="I58" s="66">
        <v>25</v>
      </c>
      <c r="J58" s="66">
        <f t="shared" si="13"/>
        <v>574</v>
      </c>
      <c r="K58" s="66">
        <f t="shared" si="1"/>
        <v>1420</v>
      </c>
      <c r="L58" s="66">
        <f t="shared" si="19"/>
        <v>240</v>
      </c>
      <c r="M58" s="66">
        <f t="shared" si="14"/>
        <v>608</v>
      </c>
      <c r="N58" s="66">
        <f t="shared" si="15"/>
        <v>1418</v>
      </c>
      <c r="O58" s="66">
        <v>0</v>
      </c>
      <c r="P58" s="66">
        <f t="shared" si="45"/>
        <v>4285</v>
      </c>
      <c r="Q58" s="66">
        <f t="shared" si="46"/>
        <v>1207</v>
      </c>
      <c r="R58" s="66">
        <f t="shared" si="2"/>
        <v>3078</v>
      </c>
      <c r="S58" s="61">
        <f t="shared" si="18"/>
        <v>18793</v>
      </c>
      <c r="T58" s="67">
        <v>111</v>
      </c>
    </row>
    <row r="59" spans="1:20" s="55" customFormat="1" ht="21" customHeight="1" thickBot="1" x14ac:dyDescent="0.45">
      <c r="A59" s="65" t="s">
        <v>126</v>
      </c>
      <c r="B59" s="57" t="s">
        <v>127</v>
      </c>
      <c r="C59" s="57" t="s">
        <v>110</v>
      </c>
      <c r="D59" s="57" t="s">
        <v>114</v>
      </c>
      <c r="E59" s="58" t="s">
        <v>29</v>
      </c>
      <c r="F59" s="58" t="s">
        <v>98</v>
      </c>
      <c r="G59" s="59">
        <v>12500</v>
      </c>
      <c r="H59" s="66">
        <v>0</v>
      </c>
      <c r="I59" s="66">
        <v>25</v>
      </c>
      <c r="J59" s="66">
        <f t="shared" si="13"/>
        <v>358.75</v>
      </c>
      <c r="K59" s="66">
        <f t="shared" si="1"/>
        <v>887.5</v>
      </c>
      <c r="L59" s="66">
        <f t="shared" si="19"/>
        <v>150</v>
      </c>
      <c r="M59" s="66">
        <f t="shared" si="14"/>
        <v>380</v>
      </c>
      <c r="N59" s="66">
        <f t="shared" si="15"/>
        <v>886.25000000000011</v>
      </c>
      <c r="O59" s="66">
        <v>0</v>
      </c>
      <c r="P59" s="66">
        <f t="shared" si="45"/>
        <v>2687.5</v>
      </c>
      <c r="Q59" s="66">
        <f t="shared" si="46"/>
        <v>763.75</v>
      </c>
      <c r="R59" s="66">
        <f t="shared" si="2"/>
        <v>1923.75</v>
      </c>
      <c r="S59" s="61">
        <f t="shared" si="18"/>
        <v>11736.25</v>
      </c>
      <c r="T59" s="67">
        <v>111</v>
      </c>
    </row>
    <row r="60" spans="1:20" s="55" customFormat="1" ht="40.5" thickBot="1" x14ac:dyDescent="0.45">
      <c r="A60" s="65" t="s">
        <v>128</v>
      </c>
      <c r="B60" s="57" t="s">
        <v>129</v>
      </c>
      <c r="C60" s="57" t="s">
        <v>110</v>
      </c>
      <c r="D60" s="57" t="s">
        <v>114</v>
      </c>
      <c r="E60" s="58" t="s">
        <v>29</v>
      </c>
      <c r="F60" s="58" t="s">
        <v>98</v>
      </c>
      <c r="G60" s="59">
        <v>12500</v>
      </c>
      <c r="H60" s="66">
        <v>0</v>
      </c>
      <c r="I60" s="66">
        <v>25</v>
      </c>
      <c r="J60" s="66">
        <f t="shared" si="13"/>
        <v>358.75</v>
      </c>
      <c r="K60" s="66">
        <f t="shared" si="1"/>
        <v>887.5</v>
      </c>
      <c r="L60" s="66">
        <f t="shared" si="19"/>
        <v>150</v>
      </c>
      <c r="M60" s="66">
        <f t="shared" si="14"/>
        <v>380</v>
      </c>
      <c r="N60" s="66">
        <f t="shared" si="15"/>
        <v>886.25000000000011</v>
      </c>
      <c r="O60" s="66">
        <v>3174.76</v>
      </c>
      <c r="P60" s="66">
        <f t="shared" si="45"/>
        <v>5862.26</v>
      </c>
      <c r="Q60" s="66">
        <f t="shared" si="46"/>
        <v>3938.51</v>
      </c>
      <c r="R60" s="66">
        <f t="shared" si="2"/>
        <v>1923.75</v>
      </c>
      <c r="S60" s="61">
        <f t="shared" si="18"/>
        <v>8561.49</v>
      </c>
      <c r="T60" s="67">
        <v>111</v>
      </c>
    </row>
    <row r="61" spans="1:20" s="55" customFormat="1" ht="21" customHeight="1" thickBot="1" x14ac:dyDescent="0.45">
      <c r="A61" s="65" t="s">
        <v>132</v>
      </c>
      <c r="B61" s="57" t="s">
        <v>133</v>
      </c>
      <c r="C61" s="57" t="s">
        <v>110</v>
      </c>
      <c r="D61" s="57" t="s">
        <v>114</v>
      </c>
      <c r="E61" s="58" t="s">
        <v>29</v>
      </c>
      <c r="F61" s="58" t="s">
        <v>98</v>
      </c>
      <c r="G61" s="59">
        <v>10000</v>
      </c>
      <c r="H61" s="66">
        <v>0</v>
      </c>
      <c r="I61" s="66">
        <v>25</v>
      </c>
      <c r="J61" s="66">
        <f t="shared" si="13"/>
        <v>287</v>
      </c>
      <c r="K61" s="66">
        <f t="shared" si="1"/>
        <v>710</v>
      </c>
      <c r="L61" s="66">
        <f t="shared" si="19"/>
        <v>120</v>
      </c>
      <c r="M61" s="66">
        <f t="shared" si="14"/>
        <v>304</v>
      </c>
      <c r="N61" s="66">
        <f t="shared" si="15"/>
        <v>709</v>
      </c>
      <c r="O61" s="66">
        <v>0</v>
      </c>
      <c r="P61" s="66">
        <f t="shared" si="45"/>
        <v>2155</v>
      </c>
      <c r="Q61" s="66">
        <f t="shared" si="46"/>
        <v>616</v>
      </c>
      <c r="R61" s="66">
        <f t="shared" si="2"/>
        <v>1539</v>
      </c>
      <c r="S61" s="61">
        <f t="shared" si="18"/>
        <v>9384</v>
      </c>
      <c r="T61" s="67">
        <v>111</v>
      </c>
    </row>
    <row r="62" spans="1:20" s="55" customFormat="1" ht="21.75" customHeight="1" thickBot="1" x14ac:dyDescent="0.45">
      <c r="A62" s="65" t="s">
        <v>134</v>
      </c>
      <c r="B62" s="57" t="s">
        <v>135</v>
      </c>
      <c r="C62" s="57" t="s">
        <v>110</v>
      </c>
      <c r="D62" s="57" t="s">
        <v>114</v>
      </c>
      <c r="E62" s="58" t="s">
        <v>29</v>
      </c>
      <c r="F62" s="58" t="s">
        <v>98</v>
      </c>
      <c r="G62" s="59">
        <v>12500</v>
      </c>
      <c r="H62" s="66">
        <v>0</v>
      </c>
      <c r="I62" s="66">
        <v>25</v>
      </c>
      <c r="J62" s="66">
        <f t="shared" si="13"/>
        <v>358.75</v>
      </c>
      <c r="K62" s="66">
        <f t="shared" si="1"/>
        <v>887.5</v>
      </c>
      <c r="L62" s="66">
        <f t="shared" si="19"/>
        <v>150</v>
      </c>
      <c r="M62" s="66">
        <f t="shared" si="14"/>
        <v>380</v>
      </c>
      <c r="N62" s="66">
        <f t="shared" si="15"/>
        <v>886.25000000000011</v>
      </c>
      <c r="O62" s="66">
        <v>0</v>
      </c>
      <c r="P62" s="66">
        <f t="shared" si="45"/>
        <v>2687.5</v>
      </c>
      <c r="Q62" s="66">
        <f t="shared" si="46"/>
        <v>763.75</v>
      </c>
      <c r="R62" s="66">
        <f t="shared" si="2"/>
        <v>1923.75</v>
      </c>
      <c r="S62" s="61">
        <f t="shared" si="18"/>
        <v>11736.25</v>
      </c>
      <c r="T62" s="67">
        <v>111</v>
      </c>
    </row>
    <row r="63" spans="1:20" s="55" customFormat="1" ht="21" customHeight="1" thickBot="1" x14ac:dyDescent="0.45">
      <c r="A63" s="65" t="s">
        <v>136</v>
      </c>
      <c r="B63" s="57" t="s">
        <v>137</v>
      </c>
      <c r="C63" s="57" t="s">
        <v>110</v>
      </c>
      <c r="D63" s="57" t="s">
        <v>117</v>
      </c>
      <c r="E63" s="58" t="s">
        <v>29</v>
      </c>
      <c r="F63" s="58" t="s">
        <v>35</v>
      </c>
      <c r="G63" s="59">
        <v>10000</v>
      </c>
      <c r="H63" s="66">
        <v>0</v>
      </c>
      <c r="I63" s="66">
        <v>25</v>
      </c>
      <c r="J63" s="66">
        <f t="shared" si="13"/>
        <v>287</v>
      </c>
      <c r="K63" s="66">
        <f t="shared" si="1"/>
        <v>710</v>
      </c>
      <c r="L63" s="66">
        <f t="shared" si="19"/>
        <v>120</v>
      </c>
      <c r="M63" s="66">
        <f t="shared" si="14"/>
        <v>304</v>
      </c>
      <c r="N63" s="66">
        <f t="shared" si="15"/>
        <v>709</v>
      </c>
      <c r="O63" s="66">
        <v>0</v>
      </c>
      <c r="P63" s="66">
        <f t="shared" si="45"/>
        <v>2155</v>
      </c>
      <c r="Q63" s="66">
        <f t="shared" si="46"/>
        <v>616</v>
      </c>
      <c r="R63" s="66">
        <f t="shared" si="2"/>
        <v>1539</v>
      </c>
      <c r="S63" s="61">
        <f t="shared" si="18"/>
        <v>9384</v>
      </c>
      <c r="T63" s="67">
        <v>111</v>
      </c>
    </row>
    <row r="64" spans="1:20" s="55" customFormat="1" ht="21" customHeight="1" thickBot="1" x14ac:dyDescent="0.45">
      <c r="A64" s="65" t="s">
        <v>138</v>
      </c>
      <c r="B64" s="57" t="s">
        <v>139</v>
      </c>
      <c r="C64" s="57" t="s">
        <v>110</v>
      </c>
      <c r="D64" s="57" t="s">
        <v>117</v>
      </c>
      <c r="E64" s="58" t="s">
        <v>34</v>
      </c>
      <c r="F64" s="58" t="s">
        <v>35</v>
      </c>
      <c r="G64" s="59">
        <v>10000</v>
      </c>
      <c r="H64" s="66">
        <v>0</v>
      </c>
      <c r="I64" s="66">
        <v>25</v>
      </c>
      <c r="J64" s="66">
        <f t="shared" si="13"/>
        <v>287</v>
      </c>
      <c r="K64" s="66">
        <f t="shared" si="1"/>
        <v>710</v>
      </c>
      <c r="L64" s="66">
        <f t="shared" si="19"/>
        <v>120</v>
      </c>
      <c r="M64" s="66">
        <f t="shared" si="14"/>
        <v>304</v>
      </c>
      <c r="N64" s="66">
        <f t="shared" si="15"/>
        <v>709</v>
      </c>
      <c r="O64" s="66">
        <v>0</v>
      </c>
      <c r="P64" s="66">
        <f t="shared" si="45"/>
        <v>2155</v>
      </c>
      <c r="Q64" s="66">
        <f t="shared" si="46"/>
        <v>616</v>
      </c>
      <c r="R64" s="66">
        <f t="shared" si="2"/>
        <v>1539</v>
      </c>
      <c r="S64" s="61">
        <f t="shared" si="18"/>
        <v>9384</v>
      </c>
      <c r="T64" s="67">
        <v>111</v>
      </c>
    </row>
    <row r="65" spans="1:20" s="55" customFormat="1" ht="21" customHeight="1" thickBot="1" x14ac:dyDescent="0.45">
      <c r="A65" s="65" t="s">
        <v>140</v>
      </c>
      <c r="B65" s="57" t="s">
        <v>141</v>
      </c>
      <c r="C65" s="57" t="s">
        <v>110</v>
      </c>
      <c r="D65" s="57" t="s">
        <v>117</v>
      </c>
      <c r="E65" s="58" t="s">
        <v>29</v>
      </c>
      <c r="F65" s="58" t="s">
        <v>35</v>
      </c>
      <c r="G65" s="59">
        <v>22000</v>
      </c>
      <c r="H65" s="66">
        <v>0</v>
      </c>
      <c r="I65" s="66">
        <v>25</v>
      </c>
      <c r="J65" s="66">
        <f t="shared" si="13"/>
        <v>631.4</v>
      </c>
      <c r="K65" s="66">
        <f t="shared" si="1"/>
        <v>1562</v>
      </c>
      <c r="L65" s="66">
        <f t="shared" si="19"/>
        <v>264</v>
      </c>
      <c r="M65" s="66">
        <f t="shared" si="14"/>
        <v>668.8</v>
      </c>
      <c r="N65" s="66">
        <f t="shared" si="15"/>
        <v>1559.8000000000002</v>
      </c>
      <c r="O65" s="66">
        <v>3174.76</v>
      </c>
      <c r="P65" s="66">
        <f t="shared" si="45"/>
        <v>7885.76</v>
      </c>
      <c r="Q65" s="66">
        <f t="shared" si="46"/>
        <v>4499.96</v>
      </c>
      <c r="R65" s="66">
        <f t="shared" si="2"/>
        <v>3385.8</v>
      </c>
      <c r="S65" s="61">
        <f t="shared" si="18"/>
        <v>17500.04</v>
      </c>
      <c r="T65" s="67">
        <v>111</v>
      </c>
    </row>
    <row r="66" spans="1:20" s="55" customFormat="1" ht="40.5" thickBot="1" x14ac:dyDescent="0.45">
      <c r="A66" s="65" t="s">
        <v>142</v>
      </c>
      <c r="B66" s="57" t="s">
        <v>143</v>
      </c>
      <c r="C66" s="57" t="s">
        <v>110</v>
      </c>
      <c r="D66" s="57" t="s">
        <v>63</v>
      </c>
      <c r="E66" s="58" t="s">
        <v>29</v>
      </c>
      <c r="F66" s="58" t="s">
        <v>35</v>
      </c>
      <c r="G66" s="59">
        <v>29800</v>
      </c>
      <c r="H66" s="66">
        <v>0</v>
      </c>
      <c r="I66" s="66">
        <v>25</v>
      </c>
      <c r="J66" s="66">
        <f t="shared" si="13"/>
        <v>855.26</v>
      </c>
      <c r="K66" s="66">
        <f t="shared" si="1"/>
        <v>2115.8000000000002</v>
      </c>
      <c r="L66" s="66">
        <f t="shared" si="19"/>
        <v>357.6</v>
      </c>
      <c r="M66" s="66">
        <f t="shared" si="14"/>
        <v>905.92</v>
      </c>
      <c r="N66" s="66">
        <f t="shared" si="15"/>
        <v>2112.8200000000002</v>
      </c>
      <c r="O66" s="66">
        <v>0</v>
      </c>
      <c r="P66" s="66">
        <f t="shared" si="45"/>
        <v>6372.4</v>
      </c>
      <c r="Q66" s="66">
        <f t="shared" si="46"/>
        <v>1786.18</v>
      </c>
      <c r="R66" s="66">
        <f t="shared" si="2"/>
        <v>4586.22</v>
      </c>
      <c r="S66" s="61">
        <f t="shared" si="18"/>
        <v>28013.82</v>
      </c>
      <c r="T66" s="67">
        <v>111</v>
      </c>
    </row>
    <row r="67" spans="1:20" s="55" customFormat="1" ht="21" customHeight="1" thickBot="1" x14ac:dyDescent="0.45">
      <c r="A67" s="65" t="s">
        <v>841</v>
      </c>
      <c r="B67" s="57" t="s">
        <v>840</v>
      </c>
      <c r="C67" s="57" t="s">
        <v>110</v>
      </c>
      <c r="D67" s="57" t="s">
        <v>117</v>
      </c>
      <c r="E67" s="58" t="s">
        <v>29</v>
      </c>
      <c r="F67" s="58" t="s">
        <v>35</v>
      </c>
      <c r="G67" s="59">
        <v>12500</v>
      </c>
      <c r="H67" s="66">
        <v>0</v>
      </c>
      <c r="I67" s="66">
        <v>25</v>
      </c>
      <c r="J67" s="66">
        <f t="shared" ref="J67" si="47">ROUNDUP(G67*2.87%,2)</f>
        <v>358.75</v>
      </c>
      <c r="K67" s="66">
        <f t="shared" si="1"/>
        <v>887.5</v>
      </c>
      <c r="L67" s="66">
        <f t="shared" ref="L67" si="48">+G67*1.2%</f>
        <v>150</v>
      </c>
      <c r="M67" s="66">
        <f t="shared" ref="M67" si="49">+G67*3.04%</f>
        <v>380</v>
      </c>
      <c r="N67" s="66">
        <f t="shared" ref="N67" si="50">+G67*7.09%</f>
        <v>886.25000000000011</v>
      </c>
      <c r="O67" s="66">
        <v>0</v>
      </c>
      <c r="P67" s="66">
        <f t="shared" si="45"/>
        <v>2687.5</v>
      </c>
      <c r="Q67" s="66">
        <f t="shared" si="46"/>
        <v>763.75</v>
      </c>
      <c r="R67" s="66">
        <f t="shared" si="2"/>
        <v>1923.75</v>
      </c>
      <c r="S67" s="61">
        <f t="shared" si="18"/>
        <v>11736.25</v>
      </c>
      <c r="T67" s="67">
        <v>111</v>
      </c>
    </row>
    <row r="68" spans="1:20" s="55" customFormat="1" ht="21" customHeight="1" thickBot="1" x14ac:dyDescent="0.45">
      <c r="A68" s="65" t="s">
        <v>870</v>
      </c>
      <c r="B68" s="57" t="s">
        <v>871</v>
      </c>
      <c r="C68" s="57" t="s">
        <v>110</v>
      </c>
      <c r="D68" s="57" t="s">
        <v>117</v>
      </c>
      <c r="E68" s="58" t="s">
        <v>29</v>
      </c>
      <c r="F68" s="58" t="s">
        <v>35</v>
      </c>
      <c r="G68" s="59">
        <v>15000</v>
      </c>
      <c r="H68" s="66">
        <v>0</v>
      </c>
      <c r="I68" s="66">
        <v>25</v>
      </c>
      <c r="J68" s="66">
        <f t="shared" ref="J68" si="51">ROUNDUP(G68*2.87%,2)</f>
        <v>430.5</v>
      </c>
      <c r="K68" s="66">
        <f t="shared" si="1"/>
        <v>1065</v>
      </c>
      <c r="L68" s="66">
        <f t="shared" ref="L68" si="52">+G68*1.2%</f>
        <v>180</v>
      </c>
      <c r="M68" s="66">
        <f t="shared" ref="M68" si="53">+G68*3.04%</f>
        <v>456</v>
      </c>
      <c r="N68" s="66">
        <f t="shared" ref="N68" si="54">+G68*7.09%</f>
        <v>1063.5</v>
      </c>
      <c r="O68" s="66">
        <v>0</v>
      </c>
      <c r="P68" s="66">
        <f t="shared" ref="P68" si="55">+H68+I68+J68+K68+L68+M68+N68+O68</f>
        <v>3220</v>
      </c>
      <c r="Q68" s="66">
        <f t="shared" ref="Q68" si="56">ROUNDUP(H68+I68+J68+M68+O68,2)</f>
        <v>911.5</v>
      </c>
      <c r="R68" s="66">
        <f t="shared" ref="R68" si="57">+K68+L68+N68</f>
        <v>2308.5</v>
      </c>
      <c r="S68" s="61">
        <f t="shared" ref="S68" si="58">ROUNDUP(G68-Q68,2)</f>
        <v>14088.5</v>
      </c>
      <c r="T68" s="67">
        <v>111</v>
      </c>
    </row>
    <row r="69" spans="1:20" s="55" customFormat="1" ht="23.25" customHeight="1" thickBot="1" x14ac:dyDescent="0.45">
      <c r="A69" s="65" t="s">
        <v>886</v>
      </c>
      <c r="B69" s="57" t="s">
        <v>888</v>
      </c>
      <c r="C69" s="57" t="s">
        <v>110</v>
      </c>
      <c r="D69" s="57" t="s">
        <v>117</v>
      </c>
      <c r="E69" s="58" t="s">
        <v>29</v>
      </c>
      <c r="F69" s="58" t="s">
        <v>35</v>
      </c>
      <c r="G69" s="59">
        <v>12500</v>
      </c>
      <c r="H69" s="66">
        <v>0</v>
      </c>
      <c r="I69" s="66">
        <v>25</v>
      </c>
      <c r="J69" s="66">
        <f>ROUNDUP(G69*2.87%,2)</f>
        <v>358.75</v>
      </c>
      <c r="K69" s="66">
        <f>ROUNDUP(G69*7.1%,2)</f>
        <v>887.5</v>
      </c>
      <c r="L69" s="66">
        <f>+G69*1.2%</f>
        <v>150</v>
      </c>
      <c r="M69" s="66">
        <f>+G69*3.04%</f>
        <v>380</v>
      </c>
      <c r="N69" s="66">
        <f>+G69*7.09%</f>
        <v>886.25000000000011</v>
      </c>
      <c r="O69" s="66">
        <v>0</v>
      </c>
      <c r="P69" s="66">
        <f>+H69+I69+J69+K69+L69+M69+N69+O69</f>
        <v>2687.5</v>
      </c>
      <c r="Q69" s="66">
        <f>ROUNDUP(H69+I69+J69+M69+O69,2)</f>
        <v>763.75</v>
      </c>
      <c r="R69" s="66">
        <f>+K69+L69+N69</f>
        <v>1923.75</v>
      </c>
      <c r="S69" s="61">
        <f>ROUNDUP(G69-Q69,2)</f>
        <v>11736.25</v>
      </c>
      <c r="T69" s="67">
        <v>111</v>
      </c>
    </row>
    <row r="70" spans="1:20" s="64" customFormat="1" ht="23.25" customHeight="1" thickBot="1" x14ac:dyDescent="0.45">
      <c r="A70" s="65" t="s">
        <v>937</v>
      </c>
      <c r="B70" s="57" t="s">
        <v>936</v>
      </c>
      <c r="C70" s="57" t="s">
        <v>110</v>
      </c>
      <c r="D70" s="57" t="s">
        <v>117</v>
      </c>
      <c r="E70" s="58" t="s">
        <v>29</v>
      </c>
      <c r="F70" s="58" t="s">
        <v>35</v>
      </c>
      <c r="G70" s="59">
        <v>14000</v>
      </c>
      <c r="H70" s="66">
        <v>0</v>
      </c>
      <c r="I70" s="66">
        <v>25</v>
      </c>
      <c r="J70" s="66">
        <f>ROUNDUP(G70*2.87%,2)</f>
        <v>401.8</v>
      </c>
      <c r="K70" s="66">
        <f>ROUNDUP(G70*7.1%,2)</f>
        <v>994</v>
      </c>
      <c r="L70" s="66">
        <f>+G70*1.2%</f>
        <v>168</v>
      </c>
      <c r="M70" s="66">
        <f>+G70*3.04%</f>
        <v>425.6</v>
      </c>
      <c r="N70" s="66">
        <f>+G70*7.09%</f>
        <v>992.6</v>
      </c>
      <c r="O70" s="66">
        <v>0</v>
      </c>
      <c r="P70" s="66">
        <f>+H70+I70+J70+K70+L70+M70+N70+O70</f>
        <v>3007</v>
      </c>
      <c r="Q70" s="66">
        <f>ROUNDUP(H70+I70+J70+M70+O70,2)</f>
        <v>852.4</v>
      </c>
      <c r="R70" s="66">
        <f>+K70+L70+N70</f>
        <v>2154.6</v>
      </c>
      <c r="S70" s="61">
        <f>ROUNDUP(G70-Q70,2)</f>
        <v>13147.6</v>
      </c>
      <c r="T70" s="67">
        <v>111</v>
      </c>
    </row>
    <row r="71" spans="1:20" s="55" customFormat="1" ht="21" customHeight="1" thickBot="1" x14ac:dyDescent="0.45">
      <c r="A71" s="65" t="s">
        <v>887</v>
      </c>
      <c r="B71" s="57" t="s">
        <v>889</v>
      </c>
      <c r="C71" s="57" t="s">
        <v>110</v>
      </c>
      <c r="D71" s="57" t="s">
        <v>117</v>
      </c>
      <c r="E71" s="58" t="s">
        <v>29</v>
      </c>
      <c r="F71" s="58" t="s">
        <v>35</v>
      </c>
      <c r="G71" s="59">
        <v>12500</v>
      </c>
      <c r="H71" s="66">
        <v>0</v>
      </c>
      <c r="I71" s="66">
        <v>25</v>
      </c>
      <c r="J71" s="66">
        <f t="shared" ref="J71" si="59">ROUNDUP(G71*2.87%,2)</f>
        <v>358.75</v>
      </c>
      <c r="K71" s="66">
        <f t="shared" ref="K71" si="60">ROUNDUP(G71*7.1%,2)</f>
        <v>887.5</v>
      </c>
      <c r="L71" s="66">
        <f t="shared" ref="L71" si="61">+G71*1.2%</f>
        <v>150</v>
      </c>
      <c r="M71" s="66">
        <f t="shared" ref="M71" si="62">+G71*3.04%</f>
        <v>380</v>
      </c>
      <c r="N71" s="66">
        <f t="shared" ref="N71" si="63">+G71*7.09%</f>
        <v>886.25000000000011</v>
      </c>
      <c r="O71" s="66">
        <v>0</v>
      </c>
      <c r="P71" s="66">
        <f t="shared" ref="P71" si="64">+H71+I71+J71+K71+L71+M71+N71+O71</f>
        <v>2687.5</v>
      </c>
      <c r="Q71" s="66">
        <f t="shared" ref="Q71" si="65">ROUNDUP(H71+I71+J71+M71+O71,2)</f>
        <v>763.75</v>
      </c>
      <c r="R71" s="66">
        <f t="shared" ref="R71" si="66">+K71+L71+N71</f>
        <v>1923.75</v>
      </c>
      <c r="S71" s="61">
        <f t="shared" ref="S71" si="67">ROUNDUP(G71-Q71,2)</f>
        <v>11736.25</v>
      </c>
      <c r="T71" s="67">
        <v>111</v>
      </c>
    </row>
    <row r="72" spans="1:20" s="55" customFormat="1" ht="21" customHeight="1" thickBot="1" x14ac:dyDescent="0.45">
      <c r="A72" s="65" t="s">
        <v>896</v>
      </c>
      <c r="B72" s="57" t="s">
        <v>897</v>
      </c>
      <c r="C72" s="57" t="s">
        <v>110</v>
      </c>
      <c r="D72" s="57" t="s">
        <v>117</v>
      </c>
      <c r="E72" s="58" t="s">
        <v>34</v>
      </c>
      <c r="F72" s="58" t="s">
        <v>35</v>
      </c>
      <c r="G72" s="59">
        <v>17000</v>
      </c>
      <c r="H72" s="66">
        <v>0</v>
      </c>
      <c r="I72" s="66">
        <v>25</v>
      </c>
      <c r="J72" s="66">
        <f>ROUNDUP(G72*2.87%,2)</f>
        <v>487.9</v>
      </c>
      <c r="K72" s="66">
        <f>ROUNDUP(G72*7.1%,2)</f>
        <v>1207</v>
      </c>
      <c r="L72" s="66">
        <f>+G72*1.2%</f>
        <v>204</v>
      </c>
      <c r="M72" s="66">
        <f>+G72*3.04%</f>
        <v>516.79999999999995</v>
      </c>
      <c r="N72" s="66">
        <f>+G72*7.09%</f>
        <v>1205.3000000000002</v>
      </c>
      <c r="O72" s="66">
        <v>0</v>
      </c>
      <c r="P72" s="66">
        <f>+H72+I72+J72+K72+L72+M72+N72+O72</f>
        <v>3646</v>
      </c>
      <c r="Q72" s="66">
        <f>ROUNDUP(H72+I72+J72+M72+O72,2)</f>
        <v>1029.7</v>
      </c>
      <c r="R72" s="66">
        <f>+K72+L72+N72</f>
        <v>2616.3000000000002</v>
      </c>
      <c r="S72" s="61">
        <f>ROUNDUP(G72-Q72,2)</f>
        <v>15970.3</v>
      </c>
      <c r="T72" s="67">
        <v>111</v>
      </c>
    </row>
    <row r="73" spans="1:20" s="55" customFormat="1" ht="21" customHeight="1" thickBot="1" x14ac:dyDescent="0.45">
      <c r="A73" s="65" t="s">
        <v>144</v>
      </c>
      <c r="B73" s="57" t="s">
        <v>145</v>
      </c>
      <c r="C73" s="57" t="s">
        <v>146</v>
      </c>
      <c r="D73" s="57" t="s">
        <v>147</v>
      </c>
      <c r="E73" s="58" t="s">
        <v>29</v>
      </c>
      <c r="F73" s="58" t="s">
        <v>98</v>
      </c>
      <c r="G73" s="59">
        <v>31500</v>
      </c>
      <c r="H73" s="66">
        <v>0</v>
      </c>
      <c r="I73" s="66">
        <v>25</v>
      </c>
      <c r="J73" s="66">
        <f t="shared" si="13"/>
        <v>904.05</v>
      </c>
      <c r="K73" s="66">
        <f t="shared" si="1"/>
        <v>2236.5</v>
      </c>
      <c r="L73" s="66">
        <f t="shared" si="19"/>
        <v>378</v>
      </c>
      <c r="M73" s="66">
        <f t="shared" si="14"/>
        <v>957.6</v>
      </c>
      <c r="N73" s="66">
        <f t="shared" si="15"/>
        <v>2233.3500000000004</v>
      </c>
      <c r="O73" s="66">
        <v>0</v>
      </c>
      <c r="P73" s="66">
        <f t="shared" si="45"/>
        <v>6734.5000000000009</v>
      </c>
      <c r="Q73" s="66">
        <f t="shared" si="46"/>
        <v>1886.65</v>
      </c>
      <c r="R73" s="66">
        <f t="shared" si="2"/>
        <v>4847.8500000000004</v>
      </c>
      <c r="S73" s="61">
        <f t="shared" si="18"/>
        <v>29613.35</v>
      </c>
      <c r="T73" s="67">
        <v>111</v>
      </c>
    </row>
    <row r="74" spans="1:20" s="55" customFormat="1" ht="21" customHeight="1" thickBot="1" x14ac:dyDescent="0.45">
      <c r="A74" s="65" t="s">
        <v>151</v>
      </c>
      <c r="B74" s="57" t="s">
        <v>152</v>
      </c>
      <c r="C74" s="57" t="s">
        <v>153</v>
      </c>
      <c r="D74" s="57" t="s">
        <v>154</v>
      </c>
      <c r="E74" s="58" t="s">
        <v>29</v>
      </c>
      <c r="F74" s="58" t="s">
        <v>98</v>
      </c>
      <c r="G74" s="59">
        <v>31500</v>
      </c>
      <c r="H74" s="66">
        <v>0</v>
      </c>
      <c r="I74" s="66">
        <v>25</v>
      </c>
      <c r="J74" s="66">
        <f t="shared" si="13"/>
        <v>904.05</v>
      </c>
      <c r="K74" s="66">
        <f t="shared" si="1"/>
        <v>2236.5</v>
      </c>
      <c r="L74" s="66">
        <f t="shared" si="19"/>
        <v>378</v>
      </c>
      <c r="M74" s="66">
        <f t="shared" si="14"/>
        <v>957.6</v>
      </c>
      <c r="N74" s="66">
        <f t="shared" si="15"/>
        <v>2233.3500000000004</v>
      </c>
      <c r="O74" s="66">
        <v>0</v>
      </c>
      <c r="P74" s="66">
        <f t="shared" si="45"/>
        <v>6734.5000000000009</v>
      </c>
      <c r="Q74" s="66">
        <f t="shared" si="46"/>
        <v>1886.65</v>
      </c>
      <c r="R74" s="66">
        <f t="shared" si="2"/>
        <v>4847.8500000000004</v>
      </c>
      <c r="S74" s="61">
        <f t="shared" si="18"/>
        <v>29613.35</v>
      </c>
      <c r="T74" s="67">
        <v>111</v>
      </c>
    </row>
    <row r="75" spans="1:20" s="55" customFormat="1" ht="20.5" thickBot="1" x14ac:dyDescent="0.45">
      <c r="A75" s="65" t="s">
        <v>155</v>
      </c>
      <c r="B75" s="57" t="s">
        <v>156</v>
      </c>
      <c r="C75" s="57" t="s">
        <v>157</v>
      </c>
      <c r="D75" s="57" t="s">
        <v>88</v>
      </c>
      <c r="E75" s="58" t="s">
        <v>34</v>
      </c>
      <c r="F75" s="58" t="s">
        <v>35</v>
      </c>
      <c r="G75" s="59">
        <v>26250</v>
      </c>
      <c r="H75" s="66">
        <v>0</v>
      </c>
      <c r="I75" s="66">
        <v>25</v>
      </c>
      <c r="J75" s="66">
        <f t="shared" si="13"/>
        <v>753.38</v>
      </c>
      <c r="K75" s="66">
        <f t="shared" si="1"/>
        <v>1863.75</v>
      </c>
      <c r="L75" s="66">
        <f>+G75*1.2%</f>
        <v>315</v>
      </c>
      <c r="M75" s="66">
        <f>+G75*3.04%</f>
        <v>798</v>
      </c>
      <c r="N75" s="66">
        <f>+G75*7.09%</f>
        <v>1861.1250000000002</v>
      </c>
      <c r="O75" s="66">
        <v>0</v>
      </c>
      <c r="P75" s="66">
        <f t="shared" si="45"/>
        <v>5616.2550000000001</v>
      </c>
      <c r="Q75" s="66">
        <f t="shared" si="46"/>
        <v>1576.38</v>
      </c>
      <c r="R75" s="66">
        <f t="shared" si="2"/>
        <v>4039.875</v>
      </c>
      <c r="S75" s="61">
        <f t="shared" si="18"/>
        <v>24673.62</v>
      </c>
      <c r="T75" s="67">
        <v>111</v>
      </c>
    </row>
    <row r="76" spans="1:20" s="55" customFormat="1" ht="20.5" thickBot="1" x14ac:dyDescent="0.45">
      <c r="A76" s="65" t="s">
        <v>158</v>
      </c>
      <c r="B76" s="57" t="s">
        <v>159</v>
      </c>
      <c r="C76" s="57" t="s">
        <v>157</v>
      </c>
      <c r="D76" s="57" t="s">
        <v>160</v>
      </c>
      <c r="E76" s="58" t="s">
        <v>29</v>
      </c>
      <c r="F76" s="58" t="s">
        <v>35</v>
      </c>
      <c r="G76" s="59">
        <v>18000</v>
      </c>
      <c r="H76" s="66">
        <v>0</v>
      </c>
      <c r="I76" s="66">
        <v>25</v>
      </c>
      <c r="J76" s="66">
        <f t="shared" ref="J76:J134" si="68">ROUNDUP(G76*2.87%,2)</f>
        <v>516.6</v>
      </c>
      <c r="K76" s="66">
        <f t="shared" si="1"/>
        <v>1278</v>
      </c>
      <c r="L76" s="66">
        <f>+G76*1.2%</f>
        <v>216</v>
      </c>
      <c r="M76" s="66">
        <f>+G76*3.04%</f>
        <v>547.20000000000005</v>
      </c>
      <c r="N76" s="66">
        <f>+G76*7.09%</f>
        <v>1276.2</v>
      </c>
      <c r="O76" s="66">
        <v>0</v>
      </c>
      <c r="P76" s="66">
        <f t="shared" si="45"/>
        <v>3859</v>
      </c>
      <c r="Q76" s="66">
        <f t="shared" si="46"/>
        <v>1088.8</v>
      </c>
      <c r="R76" s="66">
        <f>+K76+L76+N76</f>
        <v>2770.2</v>
      </c>
      <c r="S76" s="61">
        <f>ROUNDUP(G76-Q76,2)</f>
        <v>16911.2</v>
      </c>
      <c r="T76" s="67">
        <v>111</v>
      </c>
    </row>
    <row r="77" spans="1:20" s="55" customFormat="1" ht="20.5" thickBot="1" x14ac:dyDescent="0.45">
      <c r="A77" s="65" t="s">
        <v>805</v>
      </c>
      <c r="B77" s="57" t="s">
        <v>806</v>
      </c>
      <c r="C77" s="57" t="s">
        <v>157</v>
      </c>
      <c r="D77" s="57" t="s">
        <v>54</v>
      </c>
      <c r="E77" s="58" t="s">
        <v>34</v>
      </c>
      <c r="F77" s="58" t="s">
        <v>35</v>
      </c>
      <c r="G77" s="59">
        <v>12000</v>
      </c>
      <c r="H77" s="66">
        <v>0</v>
      </c>
      <c r="I77" s="66">
        <v>25</v>
      </c>
      <c r="J77" s="66">
        <f t="shared" ref="J77" si="69">ROUNDUP(G77*2.87%,2)</f>
        <v>344.4</v>
      </c>
      <c r="K77" s="66">
        <f t="shared" si="1"/>
        <v>852</v>
      </c>
      <c r="L77" s="66">
        <f>+G77*1.2%</f>
        <v>144</v>
      </c>
      <c r="M77" s="66">
        <f>+G77*3.04%</f>
        <v>364.8</v>
      </c>
      <c r="N77" s="66">
        <f>+G77*7.09%</f>
        <v>850.80000000000007</v>
      </c>
      <c r="O77" s="66">
        <v>0</v>
      </c>
      <c r="P77" s="66">
        <f t="shared" ref="P77" si="70">+H77+I77+J77+K77+L77+M77+N77+O77</f>
        <v>2581</v>
      </c>
      <c r="Q77" s="66">
        <f t="shared" ref="Q77" si="71">ROUNDUP(H77+I77+J77+M77+O77,2)</f>
        <v>734.2</v>
      </c>
      <c r="R77" s="66">
        <f t="shared" ref="R77" si="72">+K77+L77+N77</f>
        <v>1846.8000000000002</v>
      </c>
      <c r="S77" s="61">
        <f t="shared" ref="S77" si="73">ROUNDUP(G77-Q77,2)</f>
        <v>11265.8</v>
      </c>
      <c r="T77" s="67">
        <v>111</v>
      </c>
    </row>
    <row r="78" spans="1:20" s="55" customFormat="1" ht="21" customHeight="1" thickBot="1" x14ac:dyDescent="0.45">
      <c r="A78" s="65" t="s">
        <v>161</v>
      </c>
      <c r="B78" s="57" t="s">
        <v>162</v>
      </c>
      <c r="C78" s="57" t="s">
        <v>163</v>
      </c>
      <c r="D78" s="57" t="s">
        <v>63</v>
      </c>
      <c r="E78" s="58" t="s">
        <v>29</v>
      </c>
      <c r="F78" s="58" t="s">
        <v>35</v>
      </c>
      <c r="G78" s="59">
        <v>31500</v>
      </c>
      <c r="H78" s="66">
        <v>0</v>
      </c>
      <c r="I78" s="66">
        <v>25</v>
      </c>
      <c r="J78" s="66">
        <f t="shared" si="68"/>
        <v>904.05</v>
      </c>
      <c r="K78" s="66">
        <f t="shared" si="1"/>
        <v>2236.5</v>
      </c>
      <c r="L78" s="66">
        <f t="shared" si="19"/>
        <v>378</v>
      </c>
      <c r="M78" s="66">
        <f t="shared" ref="M78:M140" si="74">+G78*3.04%</f>
        <v>957.6</v>
      </c>
      <c r="N78" s="66">
        <f t="shared" ref="N78:N140" si="75">+G78*7.09%</f>
        <v>2233.3500000000004</v>
      </c>
      <c r="O78" s="66">
        <v>0</v>
      </c>
      <c r="P78" s="66">
        <f t="shared" si="45"/>
        <v>6734.5000000000009</v>
      </c>
      <c r="Q78" s="66">
        <f t="shared" si="46"/>
        <v>1886.65</v>
      </c>
      <c r="R78" s="66">
        <f t="shared" ref="R78:R138" si="76">+K78+L78+N78</f>
        <v>4847.8500000000004</v>
      </c>
      <c r="S78" s="61">
        <f t="shared" ref="S78:S140" si="77">ROUNDUP(G78-Q78,2)</f>
        <v>29613.35</v>
      </c>
      <c r="T78" s="67">
        <v>111</v>
      </c>
    </row>
    <row r="79" spans="1:20" s="55" customFormat="1" ht="21" customHeight="1" thickBot="1" x14ac:dyDescent="0.45">
      <c r="A79" s="65" t="s">
        <v>164</v>
      </c>
      <c r="B79" s="57" t="s">
        <v>165</v>
      </c>
      <c r="C79" s="57" t="s">
        <v>163</v>
      </c>
      <c r="D79" s="57" t="s">
        <v>166</v>
      </c>
      <c r="E79" s="58" t="s">
        <v>29</v>
      </c>
      <c r="F79" s="58" t="s">
        <v>35</v>
      </c>
      <c r="G79" s="59">
        <v>10000</v>
      </c>
      <c r="H79" s="66">
        <v>0</v>
      </c>
      <c r="I79" s="66">
        <v>25</v>
      </c>
      <c r="J79" s="66">
        <f t="shared" si="68"/>
        <v>287</v>
      </c>
      <c r="K79" s="66">
        <f t="shared" si="1"/>
        <v>710</v>
      </c>
      <c r="L79" s="66">
        <f t="shared" ref="L79:L140" si="78">+G79*1.2%</f>
        <v>120</v>
      </c>
      <c r="M79" s="66">
        <f t="shared" si="74"/>
        <v>304</v>
      </c>
      <c r="N79" s="66">
        <f t="shared" si="75"/>
        <v>709</v>
      </c>
      <c r="O79" s="66">
        <v>1587.38</v>
      </c>
      <c r="P79" s="66">
        <f t="shared" si="45"/>
        <v>3742.38</v>
      </c>
      <c r="Q79" s="66">
        <f t="shared" si="46"/>
        <v>2203.38</v>
      </c>
      <c r="R79" s="66">
        <f t="shared" si="76"/>
        <v>1539</v>
      </c>
      <c r="S79" s="61">
        <f t="shared" si="77"/>
        <v>7796.62</v>
      </c>
      <c r="T79" s="67">
        <v>111</v>
      </c>
    </row>
    <row r="80" spans="1:20" s="55" customFormat="1" ht="21" customHeight="1" thickBot="1" x14ac:dyDescent="0.45">
      <c r="A80" s="65" t="s">
        <v>167</v>
      </c>
      <c r="B80" s="57" t="s">
        <v>168</v>
      </c>
      <c r="C80" s="57" t="s">
        <v>163</v>
      </c>
      <c r="D80" s="57" t="s">
        <v>166</v>
      </c>
      <c r="E80" s="58" t="s">
        <v>29</v>
      </c>
      <c r="F80" s="58" t="s">
        <v>35</v>
      </c>
      <c r="G80" s="59">
        <v>10000</v>
      </c>
      <c r="H80" s="66">
        <v>0</v>
      </c>
      <c r="I80" s="66">
        <v>25</v>
      </c>
      <c r="J80" s="66">
        <f t="shared" si="68"/>
        <v>287</v>
      </c>
      <c r="K80" s="66">
        <f t="shared" si="1"/>
        <v>710</v>
      </c>
      <c r="L80" s="66">
        <f>+G80*1.2%</f>
        <v>120</v>
      </c>
      <c r="M80" s="66">
        <f>+G80*3.04%</f>
        <v>304</v>
      </c>
      <c r="N80" s="66">
        <f>+G80*7.09%</f>
        <v>709</v>
      </c>
      <c r="O80" s="66">
        <v>0</v>
      </c>
      <c r="P80" s="66">
        <f t="shared" si="45"/>
        <v>2155</v>
      </c>
      <c r="Q80" s="66">
        <f t="shared" si="46"/>
        <v>616</v>
      </c>
      <c r="R80" s="66">
        <f>+K80+L80+N80</f>
        <v>1539</v>
      </c>
      <c r="S80" s="61">
        <f t="shared" si="77"/>
        <v>9384</v>
      </c>
      <c r="T80" s="67">
        <v>111</v>
      </c>
    </row>
    <row r="81" spans="1:20" s="55" customFormat="1" ht="21" customHeight="1" thickBot="1" x14ac:dyDescent="0.45">
      <c r="A81" s="65" t="s">
        <v>169</v>
      </c>
      <c r="B81" s="57" t="s">
        <v>170</v>
      </c>
      <c r="C81" s="57" t="s">
        <v>163</v>
      </c>
      <c r="D81" s="57" t="s">
        <v>166</v>
      </c>
      <c r="E81" s="58" t="s">
        <v>29</v>
      </c>
      <c r="F81" s="58" t="s">
        <v>35</v>
      </c>
      <c r="G81" s="59">
        <v>10000</v>
      </c>
      <c r="H81" s="66">
        <v>0</v>
      </c>
      <c r="I81" s="66">
        <v>25</v>
      </c>
      <c r="J81" s="66">
        <f t="shared" si="68"/>
        <v>287</v>
      </c>
      <c r="K81" s="66">
        <f t="shared" ref="K81:K147" si="79">ROUNDUP(G81*7.1%,2)</f>
        <v>710</v>
      </c>
      <c r="L81" s="66">
        <f t="shared" si="78"/>
        <v>120</v>
      </c>
      <c r="M81" s="66">
        <f t="shared" si="74"/>
        <v>304</v>
      </c>
      <c r="N81" s="66">
        <f t="shared" si="75"/>
        <v>709</v>
      </c>
      <c r="O81" s="66">
        <v>0</v>
      </c>
      <c r="P81" s="66">
        <f t="shared" si="45"/>
        <v>2155</v>
      </c>
      <c r="Q81" s="66">
        <f t="shared" si="46"/>
        <v>616</v>
      </c>
      <c r="R81" s="66">
        <f t="shared" si="76"/>
        <v>1539</v>
      </c>
      <c r="S81" s="61">
        <f t="shared" si="77"/>
        <v>9384</v>
      </c>
      <c r="T81" s="67">
        <v>111</v>
      </c>
    </row>
    <row r="82" spans="1:20" s="55" customFormat="1" ht="21" customHeight="1" thickBot="1" x14ac:dyDescent="0.45">
      <c r="A82" s="65" t="s">
        <v>171</v>
      </c>
      <c r="B82" s="57" t="s">
        <v>172</v>
      </c>
      <c r="C82" s="57" t="s">
        <v>163</v>
      </c>
      <c r="D82" s="57" t="s">
        <v>166</v>
      </c>
      <c r="E82" s="58" t="s">
        <v>29</v>
      </c>
      <c r="F82" s="58" t="s">
        <v>35</v>
      </c>
      <c r="G82" s="59">
        <v>10000</v>
      </c>
      <c r="H82" s="66">
        <v>0</v>
      </c>
      <c r="I82" s="66">
        <v>25</v>
      </c>
      <c r="J82" s="66">
        <f t="shared" si="68"/>
        <v>287</v>
      </c>
      <c r="K82" s="66">
        <f t="shared" si="79"/>
        <v>710</v>
      </c>
      <c r="L82" s="66">
        <f t="shared" si="78"/>
        <v>120</v>
      </c>
      <c r="M82" s="66">
        <f t="shared" si="74"/>
        <v>304</v>
      </c>
      <c r="N82" s="66">
        <f t="shared" si="75"/>
        <v>709</v>
      </c>
      <c r="O82" s="66">
        <v>0</v>
      </c>
      <c r="P82" s="66">
        <f t="shared" ref="P82:P101" si="80">+H82+I82+J82+K82+L82+M82+N82+O82</f>
        <v>2155</v>
      </c>
      <c r="Q82" s="66">
        <f t="shared" ref="Q82:Q114" si="81">ROUNDUP(H82+I82+J82+M82+O82,2)</f>
        <v>616</v>
      </c>
      <c r="R82" s="66">
        <f t="shared" si="76"/>
        <v>1539</v>
      </c>
      <c r="S82" s="61">
        <f t="shared" si="77"/>
        <v>9384</v>
      </c>
      <c r="T82" s="67">
        <v>111</v>
      </c>
    </row>
    <row r="83" spans="1:20" s="55" customFormat="1" ht="21" customHeight="1" thickBot="1" x14ac:dyDescent="0.45">
      <c r="A83" s="65" t="s">
        <v>173</v>
      </c>
      <c r="B83" s="57" t="s">
        <v>174</v>
      </c>
      <c r="C83" s="57" t="s">
        <v>163</v>
      </c>
      <c r="D83" s="57" t="s">
        <v>179</v>
      </c>
      <c r="E83" s="58" t="s">
        <v>29</v>
      </c>
      <c r="F83" s="58" t="s">
        <v>98</v>
      </c>
      <c r="G83" s="59">
        <v>11000</v>
      </c>
      <c r="H83" s="66">
        <v>0</v>
      </c>
      <c r="I83" s="66">
        <v>25</v>
      </c>
      <c r="J83" s="66">
        <f t="shared" si="68"/>
        <v>315.7</v>
      </c>
      <c r="K83" s="66">
        <f t="shared" si="79"/>
        <v>781</v>
      </c>
      <c r="L83" s="66">
        <f t="shared" si="78"/>
        <v>132</v>
      </c>
      <c r="M83" s="66">
        <f t="shared" si="74"/>
        <v>334.4</v>
      </c>
      <c r="N83" s="66">
        <f t="shared" si="75"/>
        <v>779.90000000000009</v>
      </c>
      <c r="O83" s="66">
        <v>0</v>
      </c>
      <c r="P83" s="66">
        <f t="shared" si="80"/>
        <v>2368</v>
      </c>
      <c r="Q83" s="66">
        <f t="shared" si="81"/>
        <v>675.1</v>
      </c>
      <c r="R83" s="66">
        <f t="shared" si="76"/>
        <v>1692.9</v>
      </c>
      <c r="S83" s="61">
        <f t="shared" si="77"/>
        <v>10324.9</v>
      </c>
      <c r="T83" s="67">
        <v>111</v>
      </c>
    </row>
    <row r="84" spans="1:20" s="55" customFormat="1" ht="21" customHeight="1" thickBot="1" x14ac:dyDescent="0.45">
      <c r="A84" s="65" t="s">
        <v>175</v>
      </c>
      <c r="B84" s="57" t="s">
        <v>176</v>
      </c>
      <c r="C84" s="57" t="s">
        <v>163</v>
      </c>
      <c r="D84" s="57" t="s">
        <v>166</v>
      </c>
      <c r="E84" s="58" t="s">
        <v>29</v>
      </c>
      <c r="F84" s="58" t="s">
        <v>35</v>
      </c>
      <c r="G84" s="59">
        <v>22000</v>
      </c>
      <c r="H84" s="66">
        <v>0</v>
      </c>
      <c r="I84" s="66">
        <v>25</v>
      </c>
      <c r="J84" s="66">
        <f t="shared" si="68"/>
        <v>631.4</v>
      </c>
      <c r="K84" s="66">
        <f t="shared" si="79"/>
        <v>1562</v>
      </c>
      <c r="L84" s="66">
        <f>+G84*1.2%</f>
        <v>264</v>
      </c>
      <c r="M84" s="66">
        <f>+G84*3.04%</f>
        <v>668.8</v>
      </c>
      <c r="N84" s="66">
        <f>+G84*7.09%</f>
        <v>1559.8000000000002</v>
      </c>
      <c r="O84" s="66">
        <v>0</v>
      </c>
      <c r="P84" s="66">
        <f t="shared" si="80"/>
        <v>4711</v>
      </c>
      <c r="Q84" s="66">
        <f t="shared" si="81"/>
        <v>1325.2</v>
      </c>
      <c r="R84" s="66">
        <f>+K84+L84+N84</f>
        <v>3385.8</v>
      </c>
      <c r="S84" s="61">
        <f t="shared" si="77"/>
        <v>20674.8</v>
      </c>
      <c r="T84" s="67">
        <v>111</v>
      </c>
    </row>
    <row r="85" spans="1:20" s="55" customFormat="1" ht="21" customHeight="1" thickBot="1" x14ac:dyDescent="0.45">
      <c r="A85" s="65" t="s">
        <v>177</v>
      </c>
      <c r="B85" s="57" t="s">
        <v>178</v>
      </c>
      <c r="C85" s="57" t="s">
        <v>163</v>
      </c>
      <c r="D85" s="57" t="s">
        <v>179</v>
      </c>
      <c r="E85" s="58" t="s">
        <v>29</v>
      </c>
      <c r="F85" s="58" t="s">
        <v>98</v>
      </c>
      <c r="G85" s="59">
        <v>10000</v>
      </c>
      <c r="H85" s="66">
        <v>0</v>
      </c>
      <c r="I85" s="66">
        <v>25</v>
      </c>
      <c r="J85" s="66">
        <f t="shared" si="68"/>
        <v>287</v>
      </c>
      <c r="K85" s="66">
        <f t="shared" si="79"/>
        <v>710</v>
      </c>
      <c r="L85" s="66">
        <f t="shared" si="78"/>
        <v>120</v>
      </c>
      <c r="M85" s="66">
        <f t="shared" si="74"/>
        <v>304</v>
      </c>
      <c r="N85" s="66">
        <f t="shared" si="75"/>
        <v>709</v>
      </c>
      <c r="O85" s="66">
        <v>0</v>
      </c>
      <c r="P85" s="66">
        <f t="shared" si="80"/>
        <v>2155</v>
      </c>
      <c r="Q85" s="66">
        <f t="shared" si="81"/>
        <v>616</v>
      </c>
      <c r="R85" s="66">
        <f t="shared" si="76"/>
        <v>1539</v>
      </c>
      <c r="S85" s="61">
        <f t="shared" si="77"/>
        <v>9384</v>
      </c>
      <c r="T85" s="67">
        <v>111</v>
      </c>
    </row>
    <row r="86" spans="1:20" s="55" customFormat="1" ht="21" customHeight="1" thickBot="1" x14ac:dyDescent="0.45">
      <c r="A86" s="65" t="s">
        <v>180</v>
      </c>
      <c r="B86" s="57" t="s">
        <v>181</v>
      </c>
      <c r="C86" s="57" t="s">
        <v>163</v>
      </c>
      <c r="D86" s="57" t="s">
        <v>179</v>
      </c>
      <c r="E86" s="58" t="s">
        <v>29</v>
      </c>
      <c r="F86" s="58" t="s">
        <v>98</v>
      </c>
      <c r="G86" s="59">
        <v>10000</v>
      </c>
      <c r="H86" s="66">
        <v>0</v>
      </c>
      <c r="I86" s="66">
        <v>25</v>
      </c>
      <c r="J86" s="66">
        <f t="shared" si="68"/>
        <v>287</v>
      </c>
      <c r="K86" s="66">
        <f t="shared" si="79"/>
        <v>710</v>
      </c>
      <c r="L86" s="66">
        <f t="shared" si="78"/>
        <v>120</v>
      </c>
      <c r="M86" s="66">
        <f t="shared" si="74"/>
        <v>304</v>
      </c>
      <c r="N86" s="66">
        <f t="shared" si="75"/>
        <v>709</v>
      </c>
      <c r="O86" s="66">
        <v>0</v>
      </c>
      <c r="P86" s="66">
        <f t="shared" si="80"/>
        <v>2155</v>
      </c>
      <c r="Q86" s="66">
        <f t="shared" si="81"/>
        <v>616</v>
      </c>
      <c r="R86" s="66">
        <f t="shared" si="76"/>
        <v>1539</v>
      </c>
      <c r="S86" s="61">
        <f t="shared" si="77"/>
        <v>9384</v>
      </c>
      <c r="T86" s="67">
        <v>111</v>
      </c>
    </row>
    <row r="87" spans="1:20" s="55" customFormat="1" ht="21" customHeight="1" thickBot="1" x14ac:dyDescent="0.45">
      <c r="A87" s="65" t="s">
        <v>182</v>
      </c>
      <c r="B87" s="57" t="s">
        <v>183</v>
      </c>
      <c r="C87" s="57" t="s">
        <v>163</v>
      </c>
      <c r="D87" s="57" t="s">
        <v>166</v>
      </c>
      <c r="E87" s="58" t="s">
        <v>29</v>
      </c>
      <c r="F87" s="58" t="s">
        <v>35</v>
      </c>
      <c r="G87" s="59">
        <v>10000</v>
      </c>
      <c r="H87" s="66">
        <v>0</v>
      </c>
      <c r="I87" s="66">
        <v>25</v>
      </c>
      <c r="J87" s="66">
        <f t="shared" si="68"/>
        <v>287</v>
      </c>
      <c r="K87" s="66">
        <f t="shared" si="79"/>
        <v>710</v>
      </c>
      <c r="L87" s="66">
        <f t="shared" si="78"/>
        <v>120</v>
      </c>
      <c r="M87" s="66">
        <f t="shared" si="74"/>
        <v>304</v>
      </c>
      <c r="N87" s="66">
        <f t="shared" si="75"/>
        <v>709</v>
      </c>
      <c r="O87" s="66">
        <v>0</v>
      </c>
      <c r="P87" s="66">
        <f t="shared" si="80"/>
        <v>2155</v>
      </c>
      <c r="Q87" s="66">
        <f t="shared" si="81"/>
        <v>616</v>
      </c>
      <c r="R87" s="66">
        <f t="shared" si="76"/>
        <v>1539</v>
      </c>
      <c r="S87" s="61">
        <f t="shared" si="77"/>
        <v>9384</v>
      </c>
      <c r="T87" s="67">
        <v>111</v>
      </c>
    </row>
    <row r="88" spans="1:20" s="55" customFormat="1" ht="21" customHeight="1" thickBot="1" x14ac:dyDescent="0.45">
      <c r="A88" s="65" t="s">
        <v>184</v>
      </c>
      <c r="B88" s="57" t="s">
        <v>185</v>
      </c>
      <c r="C88" s="57" t="s">
        <v>163</v>
      </c>
      <c r="D88" s="57" t="s">
        <v>166</v>
      </c>
      <c r="E88" s="58" t="s">
        <v>29</v>
      </c>
      <c r="F88" s="58" t="s">
        <v>35</v>
      </c>
      <c r="G88" s="59">
        <v>10000</v>
      </c>
      <c r="H88" s="66">
        <v>0</v>
      </c>
      <c r="I88" s="66">
        <v>25</v>
      </c>
      <c r="J88" s="66">
        <f t="shared" si="68"/>
        <v>287</v>
      </c>
      <c r="K88" s="66">
        <f t="shared" si="79"/>
        <v>710</v>
      </c>
      <c r="L88" s="66">
        <f t="shared" si="78"/>
        <v>120</v>
      </c>
      <c r="M88" s="66">
        <f t="shared" si="74"/>
        <v>304</v>
      </c>
      <c r="N88" s="66">
        <f t="shared" si="75"/>
        <v>709</v>
      </c>
      <c r="O88" s="66">
        <v>0</v>
      </c>
      <c r="P88" s="66">
        <f t="shared" si="80"/>
        <v>2155</v>
      </c>
      <c r="Q88" s="66">
        <f t="shared" si="81"/>
        <v>616</v>
      </c>
      <c r="R88" s="66">
        <f t="shared" si="76"/>
        <v>1539</v>
      </c>
      <c r="S88" s="61">
        <f t="shared" si="77"/>
        <v>9384</v>
      </c>
      <c r="T88" s="67">
        <v>111</v>
      </c>
    </row>
    <row r="89" spans="1:20" s="55" customFormat="1" ht="21" customHeight="1" thickBot="1" x14ac:dyDescent="0.45">
      <c r="A89" s="65" t="s">
        <v>186</v>
      </c>
      <c r="B89" s="57" t="s">
        <v>187</v>
      </c>
      <c r="C89" s="57" t="s">
        <v>163</v>
      </c>
      <c r="D89" s="57" t="s">
        <v>166</v>
      </c>
      <c r="E89" s="58" t="s">
        <v>29</v>
      </c>
      <c r="F89" s="58" t="s">
        <v>35</v>
      </c>
      <c r="G89" s="59">
        <v>10000</v>
      </c>
      <c r="H89" s="66">
        <v>0</v>
      </c>
      <c r="I89" s="66">
        <v>25</v>
      </c>
      <c r="J89" s="66">
        <f t="shared" ref="J89" si="82">ROUNDUP(G89*2.87%,2)</f>
        <v>287</v>
      </c>
      <c r="K89" s="66">
        <f t="shared" si="79"/>
        <v>710</v>
      </c>
      <c r="L89" s="66">
        <f t="shared" ref="L89" si="83">+G89*1.2%</f>
        <v>120</v>
      </c>
      <c r="M89" s="66">
        <f t="shared" ref="M89" si="84">+G89*3.04%</f>
        <v>304</v>
      </c>
      <c r="N89" s="66">
        <f t="shared" ref="N89" si="85">+G89*7.09%</f>
        <v>709</v>
      </c>
      <c r="O89" s="66">
        <v>0</v>
      </c>
      <c r="P89" s="66">
        <f t="shared" ref="P89" si="86">+H89+I89+J89+K89+L89+M89+N89+O89</f>
        <v>2155</v>
      </c>
      <c r="Q89" s="66">
        <f t="shared" ref="Q89" si="87">ROUNDUP(H89+I89+J89+M89+O89,2)</f>
        <v>616</v>
      </c>
      <c r="R89" s="66">
        <f t="shared" ref="R89" si="88">+K89+L89+N89</f>
        <v>1539</v>
      </c>
      <c r="S89" s="61">
        <f t="shared" ref="S89" si="89">ROUNDUP(G89-Q89,2)</f>
        <v>9384</v>
      </c>
      <c r="T89" s="67">
        <v>111</v>
      </c>
    </row>
    <row r="90" spans="1:20" s="55" customFormat="1" ht="21" customHeight="1" thickBot="1" x14ac:dyDescent="0.45">
      <c r="A90" s="65" t="s">
        <v>860</v>
      </c>
      <c r="B90" s="57" t="s">
        <v>861</v>
      </c>
      <c r="C90" s="57" t="s">
        <v>163</v>
      </c>
      <c r="D90" s="57" t="s">
        <v>862</v>
      </c>
      <c r="E90" s="58" t="s">
        <v>29</v>
      </c>
      <c r="F90" s="58" t="s">
        <v>35</v>
      </c>
      <c r="G90" s="59">
        <v>15000</v>
      </c>
      <c r="H90" s="66">
        <v>0</v>
      </c>
      <c r="I90" s="66">
        <v>25</v>
      </c>
      <c r="J90" s="66">
        <f t="shared" si="68"/>
        <v>430.5</v>
      </c>
      <c r="K90" s="66">
        <f t="shared" si="79"/>
        <v>1065</v>
      </c>
      <c r="L90" s="66">
        <f t="shared" si="78"/>
        <v>180</v>
      </c>
      <c r="M90" s="66">
        <f t="shared" si="74"/>
        <v>456</v>
      </c>
      <c r="N90" s="66">
        <f t="shared" si="75"/>
        <v>1063.5</v>
      </c>
      <c r="O90" s="66">
        <v>0</v>
      </c>
      <c r="P90" s="66">
        <f t="shared" si="80"/>
        <v>3220</v>
      </c>
      <c r="Q90" s="66">
        <f t="shared" si="81"/>
        <v>911.5</v>
      </c>
      <c r="R90" s="66">
        <f t="shared" si="76"/>
        <v>2308.5</v>
      </c>
      <c r="S90" s="61">
        <f t="shared" si="77"/>
        <v>14088.5</v>
      </c>
      <c r="T90" s="67">
        <v>111</v>
      </c>
    </row>
    <row r="91" spans="1:20" s="55" customFormat="1" ht="21" customHeight="1" thickBot="1" x14ac:dyDescent="0.45">
      <c r="A91" s="65" t="s">
        <v>188</v>
      </c>
      <c r="B91" s="57" t="s">
        <v>189</v>
      </c>
      <c r="C91" s="57" t="s">
        <v>190</v>
      </c>
      <c r="D91" s="57" t="s">
        <v>191</v>
      </c>
      <c r="E91" s="58" t="s">
        <v>34</v>
      </c>
      <c r="F91" s="58" t="s">
        <v>98</v>
      </c>
      <c r="G91" s="59">
        <v>26250</v>
      </c>
      <c r="H91" s="66">
        <v>0</v>
      </c>
      <c r="I91" s="66">
        <v>25</v>
      </c>
      <c r="J91" s="66">
        <f t="shared" si="68"/>
        <v>753.38</v>
      </c>
      <c r="K91" s="66">
        <f t="shared" si="79"/>
        <v>1863.75</v>
      </c>
      <c r="L91" s="66">
        <f t="shared" si="78"/>
        <v>315</v>
      </c>
      <c r="M91" s="66">
        <f t="shared" si="74"/>
        <v>798</v>
      </c>
      <c r="N91" s="66">
        <f t="shared" si="75"/>
        <v>1861.1250000000002</v>
      </c>
      <c r="O91" s="66">
        <v>1408.5</v>
      </c>
      <c r="P91" s="66">
        <f t="shared" si="80"/>
        <v>7024.7550000000001</v>
      </c>
      <c r="Q91" s="66">
        <f t="shared" si="81"/>
        <v>2984.88</v>
      </c>
      <c r="R91" s="66">
        <f t="shared" si="76"/>
        <v>4039.875</v>
      </c>
      <c r="S91" s="61">
        <f t="shared" si="77"/>
        <v>23265.119999999999</v>
      </c>
      <c r="T91" s="67">
        <v>111</v>
      </c>
    </row>
    <row r="92" spans="1:20" s="55" customFormat="1" ht="21" customHeight="1" thickBot="1" x14ac:dyDescent="0.45">
      <c r="A92" s="65" t="s">
        <v>192</v>
      </c>
      <c r="B92" s="57" t="s">
        <v>193</v>
      </c>
      <c r="C92" s="57" t="s">
        <v>190</v>
      </c>
      <c r="D92" s="57" t="s">
        <v>166</v>
      </c>
      <c r="E92" s="58" t="s">
        <v>34</v>
      </c>
      <c r="F92" s="58" t="s">
        <v>35</v>
      </c>
      <c r="G92" s="59">
        <v>17000</v>
      </c>
      <c r="H92" s="66">
        <v>0</v>
      </c>
      <c r="I92" s="66">
        <v>25</v>
      </c>
      <c r="J92" s="66">
        <f t="shared" si="68"/>
        <v>487.9</v>
      </c>
      <c r="K92" s="66">
        <f t="shared" si="79"/>
        <v>1207</v>
      </c>
      <c r="L92" s="66">
        <f t="shared" si="78"/>
        <v>204</v>
      </c>
      <c r="M92" s="66">
        <f t="shared" si="74"/>
        <v>516.79999999999995</v>
      </c>
      <c r="N92" s="66">
        <f t="shared" si="75"/>
        <v>1205.3000000000002</v>
      </c>
      <c r="O92" s="66">
        <v>0</v>
      </c>
      <c r="P92" s="66">
        <f t="shared" si="80"/>
        <v>3646</v>
      </c>
      <c r="Q92" s="66">
        <f t="shared" si="81"/>
        <v>1029.7</v>
      </c>
      <c r="R92" s="66">
        <f t="shared" si="76"/>
        <v>2616.3000000000002</v>
      </c>
      <c r="S92" s="61">
        <f t="shared" si="77"/>
        <v>15970.3</v>
      </c>
      <c r="T92" s="67">
        <v>111</v>
      </c>
    </row>
    <row r="93" spans="1:20" s="55" customFormat="1" ht="21" customHeight="1" thickBot="1" x14ac:dyDescent="0.45">
      <c r="A93" s="65" t="s">
        <v>194</v>
      </c>
      <c r="B93" s="57" t="s">
        <v>195</v>
      </c>
      <c r="C93" s="57" t="s">
        <v>190</v>
      </c>
      <c r="D93" s="57" t="s">
        <v>117</v>
      </c>
      <c r="E93" s="58" t="s">
        <v>34</v>
      </c>
      <c r="F93" s="58" t="s">
        <v>35</v>
      </c>
      <c r="G93" s="59">
        <v>20000</v>
      </c>
      <c r="H93" s="66">
        <v>0</v>
      </c>
      <c r="I93" s="66">
        <v>25</v>
      </c>
      <c r="J93" s="66">
        <f t="shared" si="68"/>
        <v>574</v>
      </c>
      <c r="K93" s="66">
        <f t="shared" si="79"/>
        <v>1420</v>
      </c>
      <c r="L93" s="66">
        <f t="shared" si="78"/>
        <v>240</v>
      </c>
      <c r="M93" s="66">
        <f t="shared" si="74"/>
        <v>608</v>
      </c>
      <c r="N93" s="66">
        <f t="shared" si="75"/>
        <v>1418</v>
      </c>
      <c r="O93" s="66">
        <v>698</v>
      </c>
      <c r="P93" s="66">
        <f t="shared" si="80"/>
        <v>4983</v>
      </c>
      <c r="Q93" s="66">
        <f t="shared" si="81"/>
        <v>1905</v>
      </c>
      <c r="R93" s="66">
        <f t="shared" si="76"/>
        <v>3078</v>
      </c>
      <c r="S93" s="61">
        <f t="shared" si="77"/>
        <v>18095</v>
      </c>
      <c r="T93" s="67">
        <v>111</v>
      </c>
    </row>
    <row r="94" spans="1:20" s="55" customFormat="1" ht="21" customHeight="1" thickBot="1" x14ac:dyDescent="0.45">
      <c r="A94" s="65" t="s">
        <v>196</v>
      </c>
      <c r="B94" s="57" t="s">
        <v>197</v>
      </c>
      <c r="C94" s="57" t="s">
        <v>190</v>
      </c>
      <c r="D94" s="57" t="s">
        <v>117</v>
      </c>
      <c r="E94" s="58" t="s">
        <v>34</v>
      </c>
      <c r="F94" s="58" t="s">
        <v>35</v>
      </c>
      <c r="G94" s="59">
        <v>17000</v>
      </c>
      <c r="H94" s="66">
        <v>0</v>
      </c>
      <c r="I94" s="66">
        <v>25</v>
      </c>
      <c r="J94" s="66">
        <f t="shared" ref="J94" si="90">ROUNDUP(G94*2.87%,2)</f>
        <v>487.9</v>
      </c>
      <c r="K94" s="66">
        <f t="shared" ref="K94" si="91">ROUNDUP(G94*7.1%,2)</f>
        <v>1207</v>
      </c>
      <c r="L94" s="66">
        <f t="shared" ref="L94" si="92">+G94*1.2%</f>
        <v>204</v>
      </c>
      <c r="M94" s="66">
        <f t="shared" ref="M94" si="93">+G94*3.04%</f>
        <v>516.79999999999995</v>
      </c>
      <c r="N94" s="66">
        <f t="shared" ref="N94" si="94">+G94*7.09%</f>
        <v>1205.3000000000002</v>
      </c>
      <c r="O94" s="66">
        <v>0</v>
      </c>
      <c r="P94" s="66">
        <f t="shared" ref="P94" si="95">+H94+I94+J94+K94+L94+M94+N94+O94</f>
        <v>3646</v>
      </c>
      <c r="Q94" s="66">
        <f t="shared" ref="Q94" si="96">ROUNDUP(H94+I94+J94+M94+O94,2)</f>
        <v>1029.7</v>
      </c>
      <c r="R94" s="66">
        <f t="shared" ref="R94" si="97">+K94+L94+N94</f>
        <v>2616.3000000000002</v>
      </c>
      <c r="S94" s="61">
        <f t="shared" ref="S94" si="98">ROUNDUP(G94-Q94,2)</f>
        <v>15970.3</v>
      </c>
      <c r="T94" s="67">
        <v>111</v>
      </c>
    </row>
    <row r="95" spans="1:20" s="55" customFormat="1" ht="21" customHeight="1" thickBot="1" x14ac:dyDescent="0.45">
      <c r="A95" s="65" t="s">
        <v>917</v>
      </c>
      <c r="B95" s="57" t="s">
        <v>918</v>
      </c>
      <c r="C95" s="57" t="s">
        <v>190</v>
      </c>
      <c r="D95" s="57" t="s">
        <v>919</v>
      </c>
      <c r="E95" s="58" t="s">
        <v>29</v>
      </c>
      <c r="F95" s="58" t="s">
        <v>35</v>
      </c>
      <c r="G95" s="59">
        <v>20000</v>
      </c>
      <c r="H95" s="66">
        <v>0</v>
      </c>
      <c r="I95" s="66">
        <v>25</v>
      </c>
      <c r="J95" s="66">
        <f t="shared" si="68"/>
        <v>574</v>
      </c>
      <c r="K95" s="66">
        <f t="shared" si="79"/>
        <v>1420</v>
      </c>
      <c r="L95" s="66">
        <f t="shared" si="78"/>
        <v>240</v>
      </c>
      <c r="M95" s="66">
        <f t="shared" si="74"/>
        <v>608</v>
      </c>
      <c r="N95" s="66">
        <f t="shared" si="75"/>
        <v>1418</v>
      </c>
      <c r="O95" s="66">
        <v>0</v>
      </c>
      <c r="P95" s="66">
        <f t="shared" si="80"/>
        <v>4285</v>
      </c>
      <c r="Q95" s="66">
        <f t="shared" si="81"/>
        <v>1207</v>
      </c>
      <c r="R95" s="66">
        <f t="shared" si="76"/>
        <v>3078</v>
      </c>
      <c r="S95" s="61">
        <f t="shared" si="77"/>
        <v>18793</v>
      </c>
      <c r="T95" s="67">
        <v>111</v>
      </c>
    </row>
    <row r="96" spans="1:20" s="55" customFormat="1" ht="21" customHeight="1" thickBot="1" x14ac:dyDescent="0.45">
      <c r="A96" s="65" t="s">
        <v>148</v>
      </c>
      <c r="B96" s="57" t="s">
        <v>149</v>
      </c>
      <c r="C96" s="57" t="s">
        <v>190</v>
      </c>
      <c r="D96" s="57" t="s">
        <v>150</v>
      </c>
      <c r="E96" s="58" t="s">
        <v>29</v>
      </c>
      <c r="F96" s="58" t="s">
        <v>44</v>
      </c>
      <c r="G96" s="59">
        <v>45000</v>
      </c>
      <c r="H96" s="66">
        <v>910.22</v>
      </c>
      <c r="I96" s="66">
        <v>25</v>
      </c>
      <c r="J96" s="66">
        <f>ROUNDUP(G96*2.87%,2)</f>
        <v>1291.5</v>
      </c>
      <c r="K96" s="66">
        <f>ROUNDUP(G96*7.1%,2)</f>
        <v>3195</v>
      </c>
      <c r="L96" s="66">
        <f>+G96*1.2%</f>
        <v>540</v>
      </c>
      <c r="M96" s="66">
        <f>+G96*3.04%</f>
        <v>1368</v>
      </c>
      <c r="N96" s="66">
        <f>+G96*7.09%</f>
        <v>3190.5</v>
      </c>
      <c r="O96" s="66">
        <v>1587.38</v>
      </c>
      <c r="P96" s="66">
        <f>+H96+I96+J96+K96+L96+M96+N96+O96</f>
        <v>12107.600000000002</v>
      </c>
      <c r="Q96" s="66">
        <f>ROUNDUP(H96+I96+J96+M96+O96,2)</f>
        <v>5182.1000000000004</v>
      </c>
      <c r="R96" s="66">
        <f>+K96+L96+N96</f>
        <v>6925.5</v>
      </c>
      <c r="S96" s="61">
        <f>ROUNDUP(G96-Q96,2)</f>
        <v>39817.9</v>
      </c>
      <c r="T96" s="67">
        <v>111</v>
      </c>
    </row>
    <row r="97" spans="1:20" s="55" customFormat="1" ht="21" customHeight="1" thickBot="1" x14ac:dyDescent="0.45">
      <c r="A97" s="65" t="s">
        <v>778</v>
      </c>
      <c r="B97" s="57" t="s">
        <v>779</v>
      </c>
      <c r="C97" s="57" t="s">
        <v>190</v>
      </c>
      <c r="D97" s="57" t="s">
        <v>101</v>
      </c>
      <c r="E97" s="58" t="s">
        <v>34</v>
      </c>
      <c r="F97" s="58" t="s">
        <v>35</v>
      </c>
      <c r="G97" s="59">
        <v>15000</v>
      </c>
      <c r="H97" s="66">
        <v>0</v>
      </c>
      <c r="I97" s="66">
        <v>25</v>
      </c>
      <c r="J97" s="66">
        <f>ROUNDUP(G97*2.87%,2)</f>
        <v>430.5</v>
      </c>
      <c r="K97" s="66">
        <f t="shared" ref="K97" si="99">ROUNDUP(G97*7.1%,2)</f>
        <v>1065</v>
      </c>
      <c r="L97" s="66">
        <f>+G97*1.2%</f>
        <v>180</v>
      </c>
      <c r="M97" s="66">
        <f>+G97*3.04%</f>
        <v>456</v>
      </c>
      <c r="N97" s="66">
        <f>+G97*7.09%</f>
        <v>1063.5</v>
      </c>
      <c r="O97" s="66">
        <v>0</v>
      </c>
      <c r="P97" s="66">
        <f t="shared" ref="P97" si="100">+H97+I97+J97+K97+L97+M97+N97+O97</f>
        <v>3220</v>
      </c>
      <c r="Q97" s="66">
        <f t="shared" ref="Q97" si="101">ROUNDUP(H97+I97+J97+M97+O97,2)</f>
        <v>911.5</v>
      </c>
      <c r="R97" s="66">
        <f>+K97+L97+N97</f>
        <v>2308.5</v>
      </c>
      <c r="S97" s="61">
        <f>ROUNDUP(G97-Q97,2)</f>
        <v>14088.5</v>
      </c>
      <c r="T97" s="67">
        <v>111</v>
      </c>
    </row>
    <row r="98" spans="1:20" s="68" customFormat="1" ht="21" customHeight="1" thickBot="1" x14ac:dyDescent="0.45">
      <c r="A98" s="65" t="s">
        <v>198</v>
      </c>
      <c r="B98" s="57" t="s">
        <v>199</v>
      </c>
      <c r="C98" s="57" t="s">
        <v>200</v>
      </c>
      <c r="D98" s="57" t="s">
        <v>201</v>
      </c>
      <c r="E98" s="58" t="s">
        <v>34</v>
      </c>
      <c r="F98" s="58" t="s">
        <v>30</v>
      </c>
      <c r="G98" s="59">
        <v>75000</v>
      </c>
      <c r="H98" s="66">
        <v>6309.35</v>
      </c>
      <c r="I98" s="66">
        <v>25</v>
      </c>
      <c r="J98" s="66">
        <f t="shared" si="68"/>
        <v>2152.5</v>
      </c>
      <c r="K98" s="66">
        <f t="shared" si="79"/>
        <v>5325</v>
      </c>
      <c r="L98" s="66">
        <v>897.7</v>
      </c>
      <c r="M98" s="66">
        <f t="shared" si="74"/>
        <v>2280</v>
      </c>
      <c r="N98" s="66">
        <f t="shared" si="75"/>
        <v>5317.5</v>
      </c>
      <c r="O98" s="66">
        <v>0</v>
      </c>
      <c r="P98" s="66">
        <f t="shared" si="80"/>
        <v>22307.050000000003</v>
      </c>
      <c r="Q98" s="66">
        <f t="shared" si="81"/>
        <v>10766.85</v>
      </c>
      <c r="R98" s="66">
        <f t="shared" si="76"/>
        <v>11540.2</v>
      </c>
      <c r="S98" s="61">
        <f t="shared" si="77"/>
        <v>64233.15</v>
      </c>
      <c r="T98" s="67">
        <v>111</v>
      </c>
    </row>
    <row r="99" spans="1:20" s="55" customFormat="1" ht="40.5" thickBot="1" x14ac:dyDescent="0.45">
      <c r="A99" s="65" t="s">
        <v>202</v>
      </c>
      <c r="B99" s="57" t="s">
        <v>203</v>
      </c>
      <c r="C99" s="57" t="s">
        <v>200</v>
      </c>
      <c r="D99" s="57" t="s">
        <v>803</v>
      </c>
      <c r="E99" s="58" t="s">
        <v>34</v>
      </c>
      <c r="F99" s="58" t="s">
        <v>44</v>
      </c>
      <c r="G99" s="59">
        <v>31500</v>
      </c>
      <c r="H99" s="66">
        <v>0</v>
      </c>
      <c r="I99" s="66">
        <v>25</v>
      </c>
      <c r="J99" s="66">
        <f t="shared" si="68"/>
        <v>904.05</v>
      </c>
      <c r="K99" s="66">
        <f t="shared" si="79"/>
        <v>2236.5</v>
      </c>
      <c r="L99" s="66">
        <f t="shared" si="78"/>
        <v>378</v>
      </c>
      <c r="M99" s="66">
        <f t="shared" si="74"/>
        <v>957.6</v>
      </c>
      <c r="N99" s="66">
        <f t="shared" si="75"/>
        <v>2233.3500000000004</v>
      </c>
      <c r="O99" s="66">
        <v>1587.38</v>
      </c>
      <c r="P99" s="66">
        <f t="shared" si="80"/>
        <v>8321.880000000001</v>
      </c>
      <c r="Q99" s="66">
        <f t="shared" si="81"/>
        <v>3474.03</v>
      </c>
      <c r="R99" s="66">
        <f t="shared" si="76"/>
        <v>4847.8500000000004</v>
      </c>
      <c r="S99" s="61">
        <f t="shared" si="77"/>
        <v>28025.97</v>
      </c>
      <c r="T99" s="67">
        <v>111</v>
      </c>
    </row>
    <row r="100" spans="1:20" s="55" customFormat="1" ht="21" customHeight="1" thickBot="1" x14ac:dyDescent="0.45">
      <c r="A100" s="65" t="s">
        <v>208</v>
      </c>
      <c r="B100" s="57" t="s">
        <v>209</v>
      </c>
      <c r="C100" s="57" t="s">
        <v>200</v>
      </c>
      <c r="D100" s="57" t="s">
        <v>54</v>
      </c>
      <c r="E100" s="58" t="s">
        <v>34</v>
      </c>
      <c r="F100" s="58" t="s">
        <v>35</v>
      </c>
      <c r="G100" s="59">
        <v>13200</v>
      </c>
      <c r="H100" s="66">
        <v>0</v>
      </c>
      <c r="I100" s="66">
        <v>25</v>
      </c>
      <c r="J100" s="66">
        <f>ROUNDUP(G100*2.87%,2)</f>
        <v>378.84</v>
      </c>
      <c r="K100" s="66">
        <f>ROUNDUP(G100*7.1%,2)</f>
        <v>937.2</v>
      </c>
      <c r="L100" s="66">
        <f>+G100*1.2%</f>
        <v>158.4</v>
      </c>
      <c r="M100" s="66">
        <f>+G100*3.04%</f>
        <v>401.28</v>
      </c>
      <c r="N100" s="66">
        <f>+G100*7.09%</f>
        <v>935.88000000000011</v>
      </c>
      <c r="O100" s="66">
        <v>0</v>
      </c>
      <c r="P100" s="66">
        <f>+H100+I100+J100+K100+L100+M100+N100+O100</f>
        <v>2836.6000000000004</v>
      </c>
      <c r="Q100" s="66">
        <f>ROUNDUP(H100+I100+J100+M100+O100,2)</f>
        <v>805.12</v>
      </c>
      <c r="R100" s="66">
        <f>+K100+L100+N100</f>
        <v>2031.4800000000002</v>
      </c>
      <c r="S100" s="61">
        <f>ROUNDUP(G100-Q100,2)</f>
        <v>12394.88</v>
      </c>
      <c r="T100" s="67">
        <v>111</v>
      </c>
    </row>
    <row r="101" spans="1:20" s="55" customFormat="1" ht="40.5" thickBot="1" x14ac:dyDescent="0.45">
      <c r="A101" s="65" t="s">
        <v>210</v>
      </c>
      <c r="B101" s="57" t="s">
        <v>211</v>
      </c>
      <c r="C101" s="57" t="s">
        <v>200</v>
      </c>
      <c r="D101" s="57" t="s">
        <v>43</v>
      </c>
      <c r="E101" s="58" t="s">
        <v>34</v>
      </c>
      <c r="F101" s="58" t="s">
        <v>44</v>
      </c>
      <c r="G101" s="59">
        <v>15950</v>
      </c>
      <c r="H101" s="66">
        <v>0</v>
      </c>
      <c r="I101" s="66">
        <v>25</v>
      </c>
      <c r="J101" s="66">
        <f>ROUNDUP(G101*2.87%,2)</f>
        <v>457.77</v>
      </c>
      <c r="K101" s="66">
        <f t="shared" si="79"/>
        <v>1132.45</v>
      </c>
      <c r="L101" s="66">
        <f>+G101*1.2%</f>
        <v>191.4</v>
      </c>
      <c r="M101" s="66">
        <f>+G101*3.04%</f>
        <v>484.88</v>
      </c>
      <c r="N101" s="66">
        <f>+G101*7.09%</f>
        <v>1130.855</v>
      </c>
      <c r="O101" s="66">
        <v>3174.76</v>
      </c>
      <c r="P101" s="66">
        <f t="shared" si="80"/>
        <v>6597.1149999999998</v>
      </c>
      <c r="Q101" s="66">
        <f t="shared" si="81"/>
        <v>4142.41</v>
      </c>
      <c r="R101" s="66">
        <f>+K101+L101+N101</f>
        <v>2454.7049999999999</v>
      </c>
      <c r="S101" s="61">
        <f>ROUNDUP(G101-Q101,2)</f>
        <v>11807.59</v>
      </c>
      <c r="T101" s="67">
        <v>111</v>
      </c>
    </row>
    <row r="102" spans="1:20" s="55" customFormat="1" ht="21" customHeight="1" thickBot="1" x14ac:dyDescent="0.45">
      <c r="A102" s="65" t="s">
        <v>214</v>
      </c>
      <c r="B102" s="57" t="s">
        <v>215</v>
      </c>
      <c r="C102" s="57" t="s">
        <v>200</v>
      </c>
      <c r="D102" s="57" t="s">
        <v>101</v>
      </c>
      <c r="E102" s="58" t="s">
        <v>34</v>
      </c>
      <c r="F102" s="58" t="s">
        <v>35</v>
      </c>
      <c r="G102" s="59">
        <v>11000</v>
      </c>
      <c r="H102" s="66">
        <v>0</v>
      </c>
      <c r="I102" s="66">
        <v>25</v>
      </c>
      <c r="J102" s="66">
        <f t="shared" si="68"/>
        <v>315.7</v>
      </c>
      <c r="K102" s="66">
        <f t="shared" si="79"/>
        <v>781</v>
      </c>
      <c r="L102" s="66">
        <f t="shared" si="78"/>
        <v>132</v>
      </c>
      <c r="M102" s="66">
        <f t="shared" si="74"/>
        <v>334.4</v>
      </c>
      <c r="N102" s="66">
        <f t="shared" si="75"/>
        <v>779.90000000000009</v>
      </c>
      <c r="O102" s="66">
        <v>0</v>
      </c>
      <c r="P102" s="66">
        <f t="shared" ref="P102:P130" si="102">+H102+I102+J102+K102+L102+M102+N102+O102</f>
        <v>2368</v>
      </c>
      <c r="Q102" s="66">
        <f t="shared" si="81"/>
        <v>675.1</v>
      </c>
      <c r="R102" s="66">
        <f t="shared" si="76"/>
        <v>1692.9</v>
      </c>
      <c r="S102" s="61">
        <f t="shared" si="77"/>
        <v>10324.9</v>
      </c>
      <c r="T102" s="67">
        <v>111</v>
      </c>
    </row>
    <row r="103" spans="1:20" s="55" customFormat="1" ht="21" customHeight="1" thickBot="1" x14ac:dyDescent="0.45">
      <c r="A103" s="65" t="s">
        <v>92</v>
      </c>
      <c r="B103" s="57" t="s">
        <v>93</v>
      </c>
      <c r="C103" s="57" t="s">
        <v>200</v>
      </c>
      <c r="D103" s="57" t="s">
        <v>804</v>
      </c>
      <c r="E103" s="58" t="s">
        <v>34</v>
      </c>
      <c r="F103" s="58" t="s">
        <v>44</v>
      </c>
      <c r="G103" s="59">
        <v>45000</v>
      </c>
      <c r="H103" s="66">
        <v>1148.33</v>
      </c>
      <c r="I103" s="66">
        <v>25</v>
      </c>
      <c r="J103" s="66">
        <f>ROUNDUP(G103*2.87%,2)</f>
        <v>1291.5</v>
      </c>
      <c r="K103" s="66">
        <f t="shared" si="79"/>
        <v>3195</v>
      </c>
      <c r="L103" s="66">
        <v>540</v>
      </c>
      <c r="M103" s="66">
        <f>+G103*3.04%</f>
        <v>1368</v>
      </c>
      <c r="N103" s="66">
        <f>+G103*7.09%</f>
        <v>3190.5</v>
      </c>
      <c r="O103" s="66">
        <v>0</v>
      </c>
      <c r="P103" s="66">
        <f>+H103+I103+J103+K103+L103+M103+N103+O103</f>
        <v>10758.33</v>
      </c>
      <c r="Q103" s="66">
        <f>ROUNDUP(H103+I103+J103+M103+O103,2)</f>
        <v>3832.83</v>
      </c>
      <c r="R103" s="66">
        <f>+K103+L103+N103</f>
        <v>6925.5</v>
      </c>
      <c r="S103" s="61">
        <f>ROUNDUP(G103-Q103,2)</f>
        <v>41167.17</v>
      </c>
      <c r="T103" s="67">
        <v>111</v>
      </c>
    </row>
    <row r="104" spans="1:20" s="55" customFormat="1" ht="21" customHeight="1" thickBot="1" x14ac:dyDescent="0.45">
      <c r="A104" s="65" t="s">
        <v>231</v>
      </c>
      <c r="B104" s="57" t="s">
        <v>232</v>
      </c>
      <c r="C104" s="57" t="s">
        <v>200</v>
      </c>
      <c r="D104" s="57" t="s">
        <v>222</v>
      </c>
      <c r="E104" s="58" t="s">
        <v>29</v>
      </c>
      <c r="F104" s="58" t="s">
        <v>98</v>
      </c>
      <c r="G104" s="59">
        <v>18000</v>
      </c>
      <c r="H104" s="66">
        <v>0</v>
      </c>
      <c r="I104" s="66">
        <v>25</v>
      </c>
      <c r="J104" s="66">
        <f>ROUNDUP(G104*2.87%,2)</f>
        <v>516.6</v>
      </c>
      <c r="K104" s="66">
        <f>ROUNDUP(G104*7.1%,2)</f>
        <v>1278</v>
      </c>
      <c r="L104" s="66">
        <f>+G104*1.2%</f>
        <v>216</v>
      </c>
      <c r="M104" s="66">
        <f>+G104*3.04%</f>
        <v>547.20000000000005</v>
      </c>
      <c r="N104" s="66">
        <f>+G104*7.09%</f>
        <v>1276.2</v>
      </c>
      <c r="O104" s="66">
        <v>0</v>
      </c>
      <c r="P104" s="66">
        <f>+H104+I104+J104+K104+L104+M104+N104+O104</f>
        <v>3859</v>
      </c>
      <c r="Q104" s="66">
        <f>ROUNDUP(H104+I104+J104+M104+O104,2)</f>
        <v>1088.8</v>
      </c>
      <c r="R104" s="66">
        <f>+K104+L104+N104</f>
        <v>2770.2</v>
      </c>
      <c r="S104" s="61">
        <f>ROUNDUP(G104-Q104,2)</f>
        <v>16911.2</v>
      </c>
      <c r="T104" s="67">
        <v>111</v>
      </c>
    </row>
    <row r="105" spans="1:20" s="55" customFormat="1" ht="21" customHeight="1" thickBot="1" x14ac:dyDescent="0.45">
      <c r="A105" s="65" t="s">
        <v>229</v>
      </c>
      <c r="B105" s="57" t="s">
        <v>230</v>
      </c>
      <c r="C105" s="57" t="s">
        <v>200</v>
      </c>
      <c r="D105" s="57" t="s">
        <v>222</v>
      </c>
      <c r="E105" s="58" t="s">
        <v>29</v>
      </c>
      <c r="F105" s="58" t="s">
        <v>98</v>
      </c>
      <c r="G105" s="59">
        <v>16500</v>
      </c>
      <c r="H105" s="66">
        <v>0</v>
      </c>
      <c r="I105" s="66">
        <v>25</v>
      </c>
      <c r="J105" s="66">
        <f>ROUNDUP(G105*2.87%,2)</f>
        <v>473.55</v>
      </c>
      <c r="K105" s="66">
        <f>ROUNDUP(G105*7.1%,2)</f>
        <v>1171.5</v>
      </c>
      <c r="L105" s="66">
        <f>+G105*1.2%</f>
        <v>198</v>
      </c>
      <c r="M105" s="66">
        <f>+G105*3.04%</f>
        <v>501.6</v>
      </c>
      <c r="N105" s="66">
        <f>+G105*7.09%</f>
        <v>1169.8500000000001</v>
      </c>
      <c r="O105" s="66">
        <v>0</v>
      </c>
      <c r="P105" s="66">
        <f>+H105+I105+J105+K105+L105+M105+N105+O105</f>
        <v>3539.5</v>
      </c>
      <c r="Q105" s="66">
        <f>ROUNDUP(H105+I105+J105+M105+O105,2)</f>
        <v>1000.15</v>
      </c>
      <c r="R105" s="66">
        <f>+K105+L105+N105</f>
        <v>2539.3500000000004</v>
      </c>
      <c r="S105" s="61">
        <f>ROUNDUP(G105-Q105,2)</f>
        <v>15499.85</v>
      </c>
      <c r="T105" s="67">
        <v>111</v>
      </c>
    </row>
    <row r="106" spans="1:20" s="55" customFormat="1" ht="21" customHeight="1" thickBot="1" x14ac:dyDescent="0.45">
      <c r="A106" s="65" t="s">
        <v>216</v>
      </c>
      <c r="B106" s="57" t="s">
        <v>217</v>
      </c>
      <c r="C106" s="57" t="s">
        <v>218</v>
      </c>
      <c r="D106" s="57" t="s">
        <v>219</v>
      </c>
      <c r="E106" s="58" t="s">
        <v>29</v>
      </c>
      <c r="F106" s="58" t="s">
        <v>35</v>
      </c>
      <c r="G106" s="59">
        <v>20000</v>
      </c>
      <c r="H106" s="66">
        <v>0</v>
      </c>
      <c r="I106" s="66">
        <v>25</v>
      </c>
      <c r="J106" s="66">
        <f t="shared" si="68"/>
        <v>574</v>
      </c>
      <c r="K106" s="66">
        <f t="shared" si="79"/>
        <v>1420</v>
      </c>
      <c r="L106" s="66">
        <f t="shared" si="78"/>
        <v>240</v>
      </c>
      <c r="M106" s="66">
        <f t="shared" si="74"/>
        <v>608</v>
      </c>
      <c r="N106" s="66">
        <f t="shared" si="75"/>
        <v>1418</v>
      </c>
      <c r="O106" s="66">
        <v>0</v>
      </c>
      <c r="P106" s="66">
        <f t="shared" si="102"/>
        <v>4285</v>
      </c>
      <c r="Q106" s="66">
        <f t="shared" si="81"/>
        <v>1207</v>
      </c>
      <c r="R106" s="66">
        <f t="shared" si="76"/>
        <v>3078</v>
      </c>
      <c r="S106" s="61">
        <f t="shared" si="77"/>
        <v>18793</v>
      </c>
      <c r="T106" s="67">
        <v>111</v>
      </c>
    </row>
    <row r="107" spans="1:20" s="55" customFormat="1" ht="21" customHeight="1" thickBot="1" x14ac:dyDescent="0.45">
      <c r="A107" s="65" t="s">
        <v>220</v>
      </c>
      <c r="B107" s="57" t="s">
        <v>221</v>
      </c>
      <c r="C107" s="57" t="s">
        <v>218</v>
      </c>
      <c r="D107" s="57" t="s">
        <v>222</v>
      </c>
      <c r="E107" s="58" t="s">
        <v>29</v>
      </c>
      <c r="F107" s="58" t="s">
        <v>35</v>
      </c>
      <c r="G107" s="59">
        <v>12000</v>
      </c>
      <c r="H107" s="66">
        <v>0</v>
      </c>
      <c r="I107" s="66">
        <v>25</v>
      </c>
      <c r="J107" s="66">
        <f t="shared" si="68"/>
        <v>344.4</v>
      </c>
      <c r="K107" s="66">
        <f t="shared" si="79"/>
        <v>852</v>
      </c>
      <c r="L107" s="66">
        <f t="shared" si="78"/>
        <v>144</v>
      </c>
      <c r="M107" s="66">
        <f t="shared" si="74"/>
        <v>364.8</v>
      </c>
      <c r="N107" s="66">
        <f t="shared" si="75"/>
        <v>850.80000000000007</v>
      </c>
      <c r="O107" s="66">
        <v>0</v>
      </c>
      <c r="P107" s="66">
        <f t="shared" si="102"/>
        <v>2581</v>
      </c>
      <c r="Q107" s="66">
        <f t="shared" si="81"/>
        <v>734.2</v>
      </c>
      <c r="R107" s="66">
        <f t="shared" si="76"/>
        <v>1846.8000000000002</v>
      </c>
      <c r="S107" s="61">
        <f t="shared" si="77"/>
        <v>11265.8</v>
      </c>
      <c r="T107" s="67">
        <v>111</v>
      </c>
    </row>
    <row r="108" spans="1:20" s="55" customFormat="1" ht="21" customHeight="1" thickBot="1" x14ac:dyDescent="0.45">
      <c r="A108" s="65" t="s">
        <v>223</v>
      </c>
      <c r="B108" s="57" t="s">
        <v>224</v>
      </c>
      <c r="C108" s="57" t="s">
        <v>218</v>
      </c>
      <c r="D108" s="57" t="s">
        <v>219</v>
      </c>
      <c r="E108" s="58" t="s">
        <v>34</v>
      </c>
      <c r="F108" s="58" t="s">
        <v>35</v>
      </c>
      <c r="G108" s="59">
        <v>20000</v>
      </c>
      <c r="H108" s="66">
        <v>0</v>
      </c>
      <c r="I108" s="66">
        <v>25</v>
      </c>
      <c r="J108" s="66">
        <f t="shared" si="68"/>
        <v>574</v>
      </c>
      <c r="K108" s="66">
        <f t="shared" si="79"/>
        <v>1420</v>
      </c>
      <c r="L108" s="66">
        <f t="shared" si="78"/>
        <v>240</v>
      </c>
      <c r="M108" s="66">
        <f t="shared" si="74"/>
        <v>608</v>
      </c>
      <c r="N108" s="66">
        <f t="shared" si="75"/>
        <v>1418</v>
      </c>
      <c r="O108" s="66">
        <v>1587.38</v>
      </c>
      <c r="P108" s="66">
        <f t="shared" si="102"/>
        <v>5872.38</v>
      </c>
      <c r="Q108" s="66">
        <f t="shared" si="81"/>
        <v>2794.38</v>
      </c>
      <c r="R108" s="66">
        <f t="shared" si="76"/>
        <v>3078</v>
      </c>
      <c r="S108" s="61">
        <f t="shared" si="77"/>
        <v>17205.62</v>
      </c>
      <c r="T108" s="67">
        <v>111</v>
      </c>
    </row>
    <row r="109" spans="1:20" s="55" customFormat="1" ht="21" customHeight="1" thickBot="1" x14ac:dyDescent="0.45">
      <c r="A109" s="65" t="s">
        <v>225</v>
      </c>
      <c r="B109" s="57" t="s">
        <v>226</v>
      </c>
      <c r="C109" s="57" t="s">
        <v>218</v>
      </c>
      <c r="D109" s="57" t="s">
        <v>222</v>
      </c>
      <c r="E109" s="58" t="s">
        <v>29</v>
      </c>
      <c r="F109" s="58" t="s">
        <v>35</v>
      </c>
      <c r="G109" s="59">
        <v>12000</v>
      </c>
      <c r="H109" s="66">
        <v>0</v>
      </c>
      <c r="I109" s="66">
        <v>25</v>
      </c>
      <c r="J109" s="66">
        <f t="shared" si="68"/>
        <v>344.4</v>
      </c>
      <c r="K109" s="66">
        <f t="shared" si="79"/>
        <v>852</v>
      </c>
      <c r="L109" s="66">
        <f t="shared" si="78"/>
        <v>144</v>
      </c>
      <c r="M109" s="66">
        <f t="shared" si="74"/>
        <v>364.8</v>
      </c>
      <c r="N109" s="66">
        <f t="shared" si="75"/>
        <v>850.80000000000007</v>
      </c>
      <c r="O109" s="66">
        <v>0</v>
      </c>
      <c r="P109" s="66">
        <f t="shared" si="102"/>
        <v>2581</v>
      </c>
      <c r="Q109" s="66">
        <f t="shared" si="81"/>
        <v>734.2</v>
      </c>
      <c r="R109" s="66">
        <f t="shared" si="76"/>
        <v>1846.8000000000002</v>
      </c>
      <c r="S109" s="61">
        <f t="shared" si="77"/>
        <v>11265.8</v>
      </c>
      <c r="T109" s="67">
        <v>111</v>
      </c>
    </row>
    <row r="110" spans="1:20" s="55" customFormat="1" ht="21" customHeight="1" thickBot="1" x14ac:dyDescent="0.45">
      <c r="A110" s="65" t="s">
        <v>227</v>
      </c>
      <c r="B110" s="57" t="s">
        <v>228</v>
      </c>
      <c r="C110" s="57" t="s">
        <v>218</v>
      </c>
      <c r="D110" s="57" t="s">
        <v>222</v>
      </c>
      <c r="E110" s="58" t="s">
        <v>29</v>
      </c>
      <c r="F110" s="58" t="s">
        <v>35</v>
      </c>
      <c r="G110" s="59">
        <v>13200</v>
      </c>
      <c r="H110" s="66">
        <v>0</v>
      </c>
      <c r="I110" s="66">
        <v>25</v>
      </c>
      <c r="J110" s="66">
        <f t="shared" si="68"/>
        <v>378.84</v>
      </c>
      <c r="K110" s="66">
        <f t="shared" si="79"/>
        <v>937.2</v>
      </c>
      <c r="L110" s="66">
        <f t="shared" si="78"/>
        <v>158.4</v>
      </c>
      <c r="M110" s="66">
        <f t="shared" si="74"/>
        <v>401.28</v>
      </c>
      <c r="N110" s="66">
        <f t="shared" si="75"/>
        <v>935.88000000000011</v>
      </c>
      <c r="O110" s="66">
        <v>0</v>
      </c>
      <c r="P110" s="66">
        <f t="shared" si="102"/>
        <v>2836.6000000000004</v>
      </c>
      <c r="Q110" s="66">
        <f t="shared" si="81"/>
        <v>805.12</v>
      </c>
      <c r="R110" s="66">
        <f t="shared" si="76"/>
        <v>2031.4800000000002</v>
      </c>
      <c r="S110" s="61">
        <f t="shared" si="77"/>
        <v>12394.88</v>
      </c>
      <c r="T110" s="67">
        <v>111</v>
      </c>
    </row>
    <row r="111" spans="1:20" s="55" customFormat="1" ht="21" customHeight="1" thickBot="1" x14ac:dyDescent="0.45">
      <c r="A111" s="65" t="s">
        <v>233</v>
      </c>
      <c r="B111" s="57" t="s">
        <v>234</v>
      </c>
      <c r="C111" s="57" t="s">
        <v>218</v>
      </c>
      <c r="D111" s="57" t="s">
        <v>222</v>
      </c>
      <c r="E111" s="58" t="s">
        <v>34</v>
      </c>
      <c r="F111" s="58" t="s">
        <v>98</v>
      </c>
      <c r="G111" s="59">
        <v>12000</v>
      </c>
      <c r="H111" s="66">
        <v>0</v>
      </c>
      <c r="I111" s="66">
        <v>25</v>
      </c>
      <c r="J111" s="66">
        <f t="shared" si="68"/>
        <v>344.4</v>
      </c>
      <c r="K111" s="66">
        <f t="shared" si="79"/>
        <v>852</v>
      </c>
      <c r="L111" s="66">
        <f t="shared" si="78"/>
        <v>144</v>
      </c>
      <c r="M111" s="66">
        <f t="shared" si="74"/>
        <v>364.8</v>
      </c>
      <c r="N111" s="66">
        <f t="shared" si="75"/>
        <v>850.80000000000007</v>
      </c>
      <c r="O111" s="66">
        <v>0</v>
      </c>
      <c r="P111" s="66">
        <f t="shared" si="102"/>
        <v>2581</v>
      </c>
      <c r="Q111" s="66">
        <f t="shared" si="81"/>
        <v>734.2</v>
      </c>
      <c r="R111" s="66">
        <f t="shared" si="76"/>
        <v>1846.8000000000002</v>
      </c>
      <c r="S111" s="61">
        <f t="shared" si="77"/>
        <v>11265.8</v>
      </c>
      <c r="T111" s="67">
        <v>111</v>
      </c>
    </row>
    <row r="112" spans="1:20" s="55" customFormat="1" ht="21" customHeight="1" thickBot="1" x14ac:dyDescent="0.45">
      <c r="A112" s="65" t="s">
        <v>235</v>
      </c>
      <c r="B112" s="57" t="s">
        <v>938</v>
      </c>
      <c r="C112" s="57" t="s">
        <v>218</v>
      </c>
      <c r="D112" s="57" t="s">
        <v>117</v>
      </c>
      <c r="E112" s="58" t="s">
        <v>34</v>
      </c>
      <c r="F112" s="58" t="s">
        <v>35</v>
      </c>
      <c r="G112" s="59">
        <v>11000</v>
      </c>
      <c r="H112" s="66">
        <v>0</v>
      </c>
      <c r="I112" s="66">
        <v>25</v>
      </c>
      <c r="J112" s="66">
        <f t="shared" si="68"/>
        <v>315.7</v>
      </c>
      <c r="K112" s="66">
        <f t="shared" si="79"/>
        <v>781</v>
      </c>
      <c r="L112" s="66">
        <f t="shared" si="78"/>
        <v>132</v>
      </c>
      <c r="M112" s="66">
        <f t="shared" si="74"/>
        <v>334.4</v>
      </c>
      <c r="N112" s="66">
        <f t="shared" si="75"/>
        <v>779.90000000000009</v>
      </c>
      <c r="O112" s="66">
        <v>1587.38</v>
      </c>
      <c r="P112" s="66">
        <f t="shared" si="102"/>
        <v>3955.38</v>
      </c>
      <c r="Q112" s="66">
        <f t="shared" si="81"/>
        <v>2262.48</v>
      </c>
      <c r="R112" s="66">
        <f t="shared" si="76"/>
        <v>1692.9</v>
      </c>
      <c r="S112" s="61">
        <f t="shared" si="77"/>
        <v>8737.52</v>
      </c>
      <c r="T112" s="67">
        <v>111</v>
      </c>
    </row>
    <row r="113" spans="1:20" s="55" customFormat="1" ht="20.5" thickBot="1" x14ac:dyDescent="0.45">
      <c r="A113" s="65" t="s">
        <v>236</v>
      </c>
      <c r="B113" s="57" t="s">
        <v>237</v>
      </c>
      <c r="C113" s="57" t="s">
        <v>218</v>
      </c>
      <c r="D113" s="57" t="s">
        <v>222</v>
      </c>
      <c r="E113" s="58" t="s">
        <v>29</v>
      </c>
      <c r="F113" s="58" t="s">
        <v>98</v>
      </c>
      <c r="G113" s="59">
        <v>12000</v>
      </c>
      <c r="H113" s="66">
        <v>0</v>
      </c>
      <c r="I113" s="66">
        <v>25</v>
      </c>
      <c r="J113" s="66">
        <f t="shared" si="68"/>
        <v>344.4</v>
      </c>
      <c r="K113" s="66">
        <f t="shared" si="79"/>
        <v>852</v>
      </c>
      <c r="L113" s="66">
        <f t="shared" si="78"/>
        <v>144</v>
      </c>
      <c r="M113" s="66">
        <f t="shared" si="74"/>
        <v>364.8</v>
      </c>
      <c r="N113" s="66">
        <f t="shared" si="75"/>
        <v>850.80000000000007</v>
      </c>
      <c r="O113" s="66">
        <v>0</v>
      </c>
      <c r="P113" s="66">
        <f t="shared" si="102"/>
        <v>2581</v>
      </c>
      <c r="Q113" s="66">
        <f t="shared" si="81"/>
        <v>734.2</v>
      </c>
      <c r="R113" s="66">
        <f t="shared" si="76"/>
        <v>1846.8000000000002</v>
      </c>
      <c r="S113" s="61">
        <f t="shared" si="77"/>
        <v>11265.8</v>
      </c>
      <c r="T113" s="67">
        <v>111</v>
      </c>
    </row>
    <row r="114" spans="1:20" s="55" customFormat="1" ht="20.5" thickBot="1" x14ac:dyDescent="0.45">
      <c r="A114" s="65" t="s">
        <v>238</v>
      </c>
      <c r="B114" s="57" t="s">
        <v>239</v>
      </c>
      <c r="C114" s="57" t="s">
        <v>218</v>
      </c>
      <c r="D114" s="57" t="s">
        <v>54</v>
      </c>
      <c r="E114" s="58" t="s">
        <v>34</v>
      </c>
      <c r="F114" s="58" t="s">
        <v>35</v>
      </c>
      <c r="G114" s="59">
        <v>14850</v>
      </c>
      <c r="H114" s="66">
        <v>0</v>
      </c>
      <c r="I114" s="66">
        <v>25</v>
      </c>
      <c r="J114" s="66">
        <f t="shared" si="68"/>
        <v>426.2</v>
      </c>
      <c r="K114" s="66">
        <f t="shared" si="79"/>
        <v>1054.3499999999999</v>
      </c>
      <c r="L114" s="66">
        <f t="shared" si="78"/>
        <v>178.20000000000002</v>
      </c>
      <c r="M114" s="66">
        <f t="shared" si="74"/>
        <v>451.44</v>
      </c>
      <c r="N114" s="66">
        <f t="shared" si="75"/>
        <v>1052.865</v>
      </c>
      <c r="O114" s="66">
        <v>0</v>
      </c>
      <c r="P114" s="66">
        <f t="shared" si="102"/>
        <v>3188.0550000000003</v>
      </c>
      <c r="Q114" s="66">
        <f t="shared" si="81"/>
        <v>902.64</v>
      </c>
      <c r="R114" s="66">
        <f t="shared" si="76"/>
        <v>2285.415</v>
      </c>
      <c r="S114" s="61">
        <f t="shared" si="77"/>
        <v>13947.36</v>
      </c>
      <c r="T114" s="67">
        <v>111</v>
      </c>
    </row>
    <row r="115" spans="1:20" s="55" customFormat="1" ht="21" customHeight="1" thickBot="1" x14ac:dyDescent="0.45">
      <c r="A115" s="65" t="s">
        <v>240</v>
      </c>
      <c r="B115" s="57" t="s">
        <v>241</v>
      </c>
      <c r="C115" s="57" t="s">
        <v>218</v>
      </c>
      <c r="D115" s="57" t="s">
        <v>222</v>
      </c>
      <c r="E115" s="58" t="s">
        <v>29</v>
      </c>
      <c r="F115" s="58" t="s">
        <v>98</v>
      </c>
      <c r="G115" s="59">
        <v>18235</v>
      </c>
      <c r="H115" s="66">
        <v>0</v>
      </c>
      <c r="I115" s="66">
        <v>25</v>
      </c>
      <c r="J115" s="66">
        <f>G115*2.87%</f>
        <v>523.34450000000004</v>
      </c>
      <c r="K115" s="66">
        <f t="shared" si="79"/>
        <v>1294.69</v>
      </c>
      <c r="L115" s="66">
        <f>G115*1.2%</f>
        <v>218.82</v>
      </c>
      <c r="M115" s="66">
        <f>G115*3.04%</f>
        <v>554.34400000000005</v>
      </c>
      <c r="N115" s="66">
        <f>+G115*7.09%</f>
        <v>1292.8615</v>
      </c>
      <c r="O115" s="66">
        <v>1587.38</v>
      </c>
      <c r="P115" s="66">
        <f t="shared" si="102"/>
        <v>5496.4400000000005</v>
      </c>
      <c r="Q115" s="66">
        <f>H115+I115+J115+M115+O115</f>
        <v>2690.0685000000003</v>
      </c>
      <c r="R115" s="66">
        <f t="shared" si="76"/>
        <v>2806.3715000000002</v>
      </c>
      <c r="S115" s="61">
        <f>ROUNDUP(G115-Q115,2)</f>
        <v>15544.94</v>
      </c>
      <c r="T115" s="67">
        <v>111</v>
      </c>
    </row>
    <row r="116" spans="1:20" s="55" customFormat="1" ht="20.5" thickBot="1" x14ac:dyDescent="0.45">
      <c r="A116" s="65" t="s">
        <v>242</v>
      </c>
      <c r="B116" s="57" t="s">
        <v>243</v>
      </c>
      <c r="C116" s="57" t="s">
        <v>218</v>
      </c>
      <c r="D116" s="57" t="s">
        <v>117</v>
      </c>
      <c r="E116" s="58" t="s">
        <v>29</v>
      </c>
      <c r="F116" s="58" t="s">
        <v>35</v>
      </c>
      <c r="G116" s="59">
        <v>14300</v>
      </c>
      <c r="H116" s="66">
        <v>0</v>
      </c>
      <c r="I116" s="66">
        <v>25</v>
      </c>
      <c r="J116" s="66">
        <f t="shared" si="68"/>
        <v>410.41</v>
      </c>
      <c r="K116" s="66">
        <f t="shared" si="79"/>
        <v>1015.3</v>
      </c>
      <c r="L116" s="66">
        <f>+G116*1.2%</f>
        <v>171.6</v>
      </c>
      <c r="M116" s="66">
        <f>+G116*3.04%</f>
        <v>434.72</v>
      </c>
      <c r="N116" s="66">
        <f>+G116*7.09%</f>
        <v>1013.8700000000001</v>
      </c>
      <c r="O116" s="66">
        <v>0</v>
      </c>
      <c r="P116" s="66">
        <f t="shared" si="102"/>
        <v>3070.8999999999996</v>
      </c>
      <c r="Q116" s="66">
        <f t="shared" ref="Q116:Q129" si="103">ROUNDUP(H116+I116+J116+M116+O116,2)</f>
        <v>870.13</v>
      </c>
      <c r="R116" s="66">
        <f>+K116+L116+N116</f>
        <v>2200.77</v>
      </c>
      <c r="S116" s="61">
        <f t="shared" si="77"/>
        <v>13429.87</v>
      </c>
      <c r="T116" s="67">
        <v>111</v>
      </c>
    </row>
    <row r="117" spans="1:20" s="55" customFormat="1" ht="20.5" thickBot="1" x14ac:dyDescent="0.45">
      <c r="A117" s="65" t="s">
        <v>244</v>
      </c>
      <c r="B117" s="57" t="s">
        <v>245</v>
      </c>
      <c r="C117" s="57" t="s">
        <v>218</v>
      </c>
      <c r="D117" s="57" t="s">
        <v>219</v>
      </c>
      <c r="E117" s="58" t="s">
        <v>34</v>
      </c>
      <c r="F117" s="58" t="s">
        <v>98</v>
      </c>
      <c r="G117" s="59">
        <v>19800</v>
      </c>
      <c r="H117" s="66">
        <v>0</v>
      </c>
      <c r="I117" s="66">
        <v>25</v>
      </c>
      <c r="J117" s="66">
        <f t="shared" si="68"/>
        <v>568.26</v>
      </c>
      <c r="K117" s="66">
        <f t="shared" si="79"/>
        <v>1405.8</v>
      </c>
      <c r="L117" s="66">
        <f t="shared" si="78"/>
        <v>237.6</v>
      </c>
      <c r="M117" s="66">
        <f t="shared" si="74"/>
        <v>601.91999999999996</v>
      </c>
      <c r="N117" s="66">
        <f t="shared" si="75"/>
        <v>1403.8200000000002</v>
      </c>
      <c r="O117" s="66">
        <v>0</v>
      </c>
      <c r="P117" s="66">
        <f t="shared" si="102"/>
        <v>4242.3999999999996</v>
      </c>
      <c r="Q117" s="66">
        <f t="shared" si="103"/>
        <v>1195.18</v>
      </c>
      <c r="R117" s="66">
        <f t="shared" si="76"/>
        <v>3047.2200000000003</v>
      </c>
      <c r="S117" s="61">
        <f t="shared" si="77"/>
        <v>18604.82</v>
      </c>
      <c r="T117" s="67">
        <v>111</v>
      </c>
    </row>
    <row r="118" spans="1:20" s="55" customFormat="1" ht="21" customHeight="1" thickBot="1" x14ac:dyDescent="0.45">
      <c r="A118" s="65" t="s">
        <v>246</v>
      </c>
      <c r="B118" s="57" t="s">
        <v>247</v>
      </c>
      <c r="C118" s="57" t="s">
        <v>218</v>
      </c>
      <c r="D118" s="57" t="s">
        <v>222</v>
      </c>
      <c r="E118" s="58" t="s">
        <v>34</v>
      </c>
      <c r="F118" s="58" t="s">
        <v>98</v>
      </c>
      <c r="G118" s="59">
        <v>12000</v>
      </c>
      <c r="H118" s="66">
        <v>0</v>
      </c>
      <c r="I118" s="66">
        <v>25</v>
      </c>
      <c r="J118" s="66">
        <f t="shared" si="68"/>
        <v>344.4</v>
      </c>
      <c r="K118" s="66">
        <f t="shared" si="79"/>
        <v>852</v>
      </c>
      <c r="L118" s="66">
        <f t="shared" si="78"/>
        <v>144</v>
      </c>
      <c r="M118" s="66">
        <f t="shared" si="74"/>
        <v>364.8</v>
      </c>
      <c r="N118" s="66">
        <f t="shared" si="75"/>
        <v>850.80000000000007</v>
      </c>
      <c r="O118" s="66">
        <v>0</v>
      </c>
      <c r="P118" s="66">
        <f t="shared" si="102"/>
        <v>2581</v>
      </c>
      <c r="Q118" s="66">
        <f t="shared" si="103"/>
        <v>734.2</v>
      </c>
      <c r="R118" s="66">
        <f t="shared" si="76"/>
        <v>1846.8000000000002</v>
      </c>
      <c r="S118" s="61">
        <f t="shared" si="77"/>
        <v>11265.8</v>
      </c>
      <c r="T118" s="67">
        <v>111</v>
      </c>
    </row>
    <row r="119" spans="1:20" s="55" customFormat="1" ht="20.5" thickBot="1" x14ac:dyDescent="0.45">
      <c r="A119" s="65" t="s">
        <v>248</v>
      </c>
      <c r="B119" s="57" t="s">
        <v>249</v>
      </c>
      <c r="C119" s="57" t="s">
        <v>218</v>
      </c>
      <c r="D119" s="57" t="s">
        <v>219</v>
      </c>
      <c r="E119" s="58" t="s">
        <v>34</v>
      </c>
      <c r="F119" s="58" t="s">
        <v>98</v>
      </c>
      <c r="G119" s="59">
        <v>18000</v>
      </c>
      <c r="H119" s="66">
        <v>0</v>
      </c>
      <c r="I119" s="66">
        <v>25</v>
      </c>
      <c r="J119" s="66">
        <f t="shared" si="68"/>
        <v>516.6</v>
      </c>
      <c r="K119" s="66">
        <f t="shared" si="79"/>
        <v>1278</v>
      </c>
      <c r="L119" s="66">
        <f t="shared" si="78"/>
        <v>216</v>
      </c>
      <c r="M119" s="66">
        <f t="shared" si="74"/>
        <v>547.20000000000005</v>
      </c>
      <c r="N119" s="66">
        <f t="shared" si="75"/>
        <v>1276.2</v>
      </c>
      <c r="O119" s="66">
        <v>1587.38</v>
      </c>
      <c r="P119" s="66">
        <f t="shared" si="102"/>
        <v>5446.38</v>
      </c>
      <c r="Q119" s="66">
        <f t="shared" si="103"/>
        <v>2676.18</v>
      </c>
      <c r="R119" s="66">
        <f t="shared" si="76"/>
        <v>2770.2</v>
      </c>
      <c r="S119" s="61">
        <f t="shared" si="77"/>
        <v>15323.82</v>
      </c>
      <c r="T119" s="67">
        <v>111</v>
      </c>
    </row>
    <row r="120" spans="1:20" s="55" customFormat="1" ht="20.5" thickBot="1" x14ac:dyDescent="0.45">
      <c r="A120" s="65" t="s">
        <v>250</v>
      </c>
      <c r="B120" s="57" t="s">
        <v>251</v>
      </c>
      <c r="C120" s="57" t="s">
        <v>218</v>
      </c>
      <c r="D120" s="57" t="s">
        <v>219</v>
      </c>
      <c r="E120" s="58" t="s">
        <v>34</v>
      </c>
      <c r="F120" s="58" t="s">
        <v>98</v>
      </c>
      <c r="G120" s="59">
        <v>35000</v>
      </c>
      <c r="H120" s="66">
        <v>0</v>
      </c>
      <c r="I120" s="66">
        <v>25</v>
      </c>
      <c r="J120" s="66">
        <f t="shared" si="68"/>
        <v>1004.5</v>
      </c>
      <c r="K120" s="66">
        <f t="shared" si="79"/>
        <v>2485</v>
      </c>
      <c r="L120" s="66">
        <f t="shared" si="78"/>
        <v>420</v>
      </c>
      <c r="M120" s="66">
        <f t="shared" si="74"/>
        <v>1064</v>
      </c>
      <c r="N120" s="66">
        <f t="shared" si="75"/>
        <v>2481.5</v>
      </c>
      <c r="O120" s="66">
        <v>0</v>
      </c>
      <c r="P120" s="66">
        <f t="shared" si="102"/>
        <v>7480</v>
      </c>
      <c r="Q120" s="66">
        <f t="shared" si="103"/>
        <v>2093.5</v>
      </c>
      <c r="R120" s="66">
        <f t="shared" si="76"/>
        <v>5386.5</v>
      </c>
      <c r="S120" s="61">
        <f t="shared" si="77"/>
        <v>32906.5</v>
      </c>
      <c r="T120" s="67">
        <v>111</v>
      </c>
    </row>
    <row r="121" spans="1:20" s="55" customFormat="1" ht="21" customHeight="1" thickBot="1" x14ac:dyDescent="0.45">
      <c r="A121" s="65" t="s">
        <v>130</v>
      </c>
      <c r="B121" s="57" t="s">
        <v>131</v>
      </c>
      <c r="C121" s="57" t="s">
        <v>218</v>
      </c>
      <c r="D121" s="57" t="s">
        <v>117</v>
      </c>
      <c r="E121" s="58" t="s">
        <v>29</v>
      </c>
      <c r="F121" s="58" t="s">
        <v>35</v>
      </c>
      <c r="G121" s="59">
        <v>10000</v>
      </c>
      <c r="H121" s="66">
        <v>0</v>
      </c>
      <c r="I121" s="66">
        <v>25</v>
      </c>
      <c r="J121" s="66">
        <f>ROUNDUP(G121*2.87%,2)</f>
        <v>287</v>
      </c>
      <c r="K121" s="66">
        <f t="shared" si="79"/>
        <v>710</v>
      </c>
      <c r="L121" s="66">
        <f>+G121*1.2%</f>
        <v>120</v>
      </c>
      <c r="M121" s="66">
        <f>+G121*3.04%</f>
        <v>304</v>
      </c>
      <c r="N121" s="66">
        <f>+G121*7.09%</f>
        <v>709</v>
      </c>
      <c r="O121" s="66">
        <v>0</v>
      </c>
      <c r="P121" s="66">
        <f>+H121+I121+J121+K121+L121+M121+N121+O121</f>
        <v>2155</v>
      </c>
      <c r="Q121" s="66">
        <f>ROUNDUP(H121+I121+J121+M121+O121,2)</f>
        <v>616</v>
      </c>
      <c r="R121" s="66">
        <f>+K121+L121+N121</f>
        <v>1539</v>
      </c>
      <c r="S121" s="61">
        <f>ROUNDUP(G121-Q121,2)</f>
        <v>9384</v>
      </c>
      <c r="T121" s="67">
        <v>111</v>
      </c>
    </row>
    <row r="122" spans="1:20" s="55" customFormat="1" ht="20.5" thickBot="1" x14ac:dyDescent="0.45">
      <c r="A122" s="65" t="s">
        <v>856</v>
      </c>
      <c r="B122" s="57" t="s">
        <v>857</v>
      </c>
      <c r="C122" s="57" t="s">
        <v>218</v>
      </c>
      <c r="D122" s="57" t="s">
        <v>219</v>
      </c>
      <c r="E122" s="58" t="s">
        <v>34</v>
      </c>
      <c r="F122" s="58" t="s">
        <v>98</v>
      </c>
      <c r="G122" s="59">
        <v>20000</v>
      </c>
      <c r="H122" s="66">
        <v>0</v>
      </c>
      <c r="I122" s="66">
        <v>25</v>
      </c>
      <c r="J122" s="66">
        <f t="shared" ref="J122" si="104">ROUNDUP(G122*2.87%,2)</f>
        <v>574</v>
      </c>
      <c r="K122" s="66">
        <f t="shared" ref="K122" si="105">ROUNDUP(G122*7.1%,2)</f>
        <v>1420</v>
      </c>
      <c r="L122" s="66">
        <f t="shared" ref="L122" si="106">+G122*1.2%</f>
        <v>240</v>
      </c>
      <c r="M122" s="66">
        <f t="shared" ref="M122" si="107">+G122*3.04%</f>
        <v>608</v>
      </c>
      <c r="N122" s="66">
        <f t="shared" ref="N122" si="108">+G122*7.09%</f>
        <v>1418</v>
      </c>
      <c r="O122" s="66">
        <v>0</v>
      </c>
      <c r="P122" s="66">
        <f t="shared" ref="P122" si="109">+H122+I122+J122+K122+L122+M122+N122+O122</f>
        <v>4285</v>
      </c>
      <c r="Q122" s="66">
        <f t="shared" ref="Q122" si="110">ROUNDUP(H122+I122+J122+M122+O122,2)</f>
        <v>1207</v>
      </c>
      <c r="R122" s="66">
        <f t="shared" ref="R122" si="111">+K122+L122+N122</f>
        <v>3078</v>
      </c>
      <c r="S122" s="61">
        <f t="shared" ref="S122" si="112">ROUNDUP(G122-Q122,2)</f>
        <v>18793</v>
      </c>
      <c r="T122" s="67">
        <v>111</v>
      </c>
    </row>
    <row r="123" spans="1:20" s="64" customFormat="1" ht="20.5" thickBot="1" x14ac:dyDescent="0.45">
      <c r="A123" s="65" t="s">
        <v>923</v>
      </c>
      <c r="B123" s="57" t="s">
        <v>924</v>
      </c>
      <c r="C123" s="57" t="s">
        <v>218</v>
      </c>
      <c r="D123" s="57" t="s">
        <v>219</v>
      </c>
      <c r="E123" s="58" t="s">
        <v>34</v>
      </c>
      <c r="F123" s="58" t="s">
        <v>98</v>
      </c>
      <c r="G123" s="59">
        <v>20000</v>
      </c>
      <c r="H123" s="66">
        <v>0</v>
      </c>
      <c r="I123" s="66">
        <v>25</v>
      </c>
      <c r="J123" s="66">
        <f t="shared" ref="J123" si="113">ROUNDUP(G123*2.87%,2)</f>
        <v>574</v>
      </c>
      <c r="K123" s="66">
        <f t="shared" ref="K123" si="114">ROUNDUP(G123*7.1%,2)</f>
        <v>1420</v>
      </c>
      <c r="L123" s="66">
        <f t="shared" ref="L123" si="115">+G123*1.2%</f>
        <v>240</v>
      </c>
      <c r="M123" s="66">
        <f t="shared" ref="M123" si="116">+G123*3.04%</f>
        <v>608</v>
      </c>
      <c r="N123" s="66">
        <f t="shared" ref="N123" si="117">+G123*7.09%</f>
        <v>1418</v>
      </c>
      <c r="O123" s="66">
        <v>0</v>
      </c>
      <c r="P123" s="66">
        <f t="shared" ref="P123" si="118">+H123+I123+J123+K123+L123+M123+N123+O123</f>
        <v>4285</v>
      </c>
      <c r="Q123" s="66">
        <f t="shared" ref="Q123" si="119">ROUNDUP(H123+I123+J123+M123+O123,2)</f>
        <v>1207</v>
      </c>
      <c r="R123" s="66">
        <f t="shared" ref="R123" si="120">+K123+L123+N123</f>
        <v>3078</v>
      </c>
      <c r="S123" s="61">
        <f t="shared" ref="S123" si="121">ROUNDUP(G123-Q123,2)</f>
        <v>18793</v>
      </c>
      <c r="T123" s="67">
        <v>111</v>
      </c>
    </row>
    <row r="124" spans="1:20" s="55" customFormat="1" ht="20.5" thickBot="1" x14ac:dyDescent="0.45">
      <c r="A124" s="65" t="s">
        <v>252</v>
      </c>
      <c r="B124" s="57" t="s">
        <v>253</v>
      </c>
      <c r="C124" s="57" t="s">
        <v>254</v>
      </c>
      <c r="D124" s="57" t="s">
        <v>255</v>
      </c>
      <c r="E124" s="58" t="s">
        <v>34</v>
      </c>
      <c r="F124" s="58" t="s">
        <v>44</v>
      </c>
      <c r="G124" s="59">
        <v>20900</v>
      </c>
      <c r="H124" s="66">
        <v>0</v>
      </c>
      <c r="I124" s="66">
        <v>25</v>
      </c>
      <c r="J124" s="66">
        <f t="shared" si="68"/>
        <v>599.83000000000004</v>
      </c>
      <c r="K124" s="66">
        <f t="shared" si="79"/>
        <v>1483.9</v>
      </c>
      <c r="L124" s="66">
        <f t="shared" si="78"/>
        <v>250.8</v>
      </c>
      <c r="M124" s="66">
        <f t="shared" si="74"/>
        <v>635.36</v>
      </c>
      <c r="N124" s="66">
        <f t="shared" si="75"/>
        <v>1481.8100000000002</v>
      </c>
      <c r="O124" s="66">
        <v>1587.38</v>
      </c>
      <c r="P124" s="66">
        <f t="shared" si="102"/>
        <v>6064.0800000000008</v>
      </c>
      <c r="Q124" s="66">
        <f t="shared" si="103"/>
        <v>2847.57</v>
      </c>
      <c r="R124" s="66">
        <f t="shared" si="76"/>
        <v>3216.51</v>
      </c>
      <c r="S124" s="61">
        <f t="shared" si="77"/>
        <v>18052.43</v>
      </c>
      <c r="T124" s="67">
        <v>111</v>
      </c>
    </row>
    <row r="125" spans="1:20" s="55" customFormat="1" ht="20.5" thickBot="1" x14ac:dyDescent="0.45">
      <c r="A125" s="65" t="s">
        <v>256</v>
      </c>
      <c r="B125" s="57" t="s">
        <v>257</v>
      </c>
      <c r="C125" s="57" t="s">
        <v>254</v>
      </c>
      <c r="D125" s="57" t="s">
        <v>88</v>
      </c>
      <c r="E125" s="58" t="s">
        <v>34</v>
      </c>
      <c r="F125" s="58" t="s">
        <v>35</v>
      </c>
      <c r="G125" s="59">
        <v>30000</v>
      </c>
      <c r="H125" s="66">
        <v>0</v>
      </c>
      <c r="I125" s="66">
        <v>25</v>
      </c>
      <c r="J125" s="66">
        <f t="shared" si="68"/>
        <v>861</v>
      </c>
      <c r="K125" s="66">
        <f t="shared" si="79"/>
        <v>2130</v>
      </c>
      <c r="L125" s="66">
        <f t="shared" si="78"/>
        <v>360</v>
      </c>
      <c r="M125" s="66">
        <f t="shared" si="74"/>
        <v>912</v>
      </c>
      <c r="N125" s="66">
        <f t="shared" si="75"/>
        <v>2127</v>
      </c>
      <c r="O125" s="66">
        <v>0</v>
      </c>
      <c r="P125" s="66">
        <f t="shared" si="102"/>
        <v>6415</v>
      </c>
      <c r="Q125" s="66">
        <f t="shared" si="103"/>
        <v>1798</v>
      </c>
      <c r="R125" s="66">
        <f t="shared" si="76"/>
        <v>4617</v>
      </c>
      <c r="S125" s="61">
        <f t="shared" si="77"/>
        <v>28202</v>
      </c>
      <c r="T125" s="67">
        <v>111</v>
      </c>
    </row>
    <row r="126" spans="1:20" s="55" customFormat="1" ht="43.5" customHeight="1" thickBot="1" x14ac:dyDescent="0.45">
      <c r="A126" s="65" t="s">
        <v>259</v>
      </c>
      <c r="B126" s="57" t="s">
        <v>260</v>
      </c>
      <c r="C126" s="57" t="s">
        <v>258</v>
      </c>
      <c r="D126" s="57" t="s">
        <v>43</v>
      </c>
      <c r="E126" s="58" t="s">
        <v>29</v>
      </c>
      <c r="F126" s="58" t="s">
        <v>35</v>
      </c>
      <c r="G126" s="59">
        <v>12459.62</v>
      </c>
      <c r="H126" s="66">
        <v>0</v>
      </c>
      <c r="I126" s="66">
        <v>25</v>
      </c>
      <c r="J126" s="66">
        <f t="shared" si="68"/>
        <v>357.59999999999997</v>
      </c>
      <c r="K126" s="66">
        <f>ROUNDUP(G126*7.1%,2)</f>
        <v>884.64</v>
      </c>
      <c r="L126" s="66">
        <f>+G126*1.2%</f>
        <v>149.51544000000001</v>
      </c>
      <c r="M126" s="66">
        <f>+G126*3.04%</f>
        <v>378.772448</v>
      </c>
      <c r="N126" s="66">
        <f>+G126*7.09%</f>
        <v>883.38705800000014</v>
      </c>
      <c r="O126" s="66">
        <v>0</v>
      </c>
      <c r="P126" s="66">
        <f t="shared" si="102"/>
        <v>2678.9149459999999</v>
      </c>
      <c r="Q126" s="66">
        <f t="shared" si="103"/>
        <v>761.38</v>
      </c>
      <c r="R126" s="66">
        <f>+K126+L126+N126</f>
        <v>1917.5424980000003</v>
      </c>
      <c r="S126" s="61">
        <f t="shared" si="77"/>
        <v>11698.24</v>
      </c>
      <c r="T126" s="67">
        <v>111</v>
      </c>
    </row>
    <row r="127" spans="1:20" s="55" customFormat="1" ht="42" customHeight="1" thickBot="1" x14ac:dyDescent="0.45">
      <c r="A127" s="65" t="s">
        <v>261</v>
      </c>
      <c r="B127" s="57" t="s">
        <v>262</v>
      </c>
      <c r="C127" s="57" t="s">
        <v>258</v>
      </c>
      <c r="D127" s="57" t="s">
        <v>263</v>
      </c>
      <c r="E127" s="58" t="s">
        <v>29</v>
      </c>
      <c r="F127" s="58" t="s">
        <v>35</v>
      </c>
      <c r="G127" s="59">
        <v>25000</v>
      </c>
      <c r="H127" s="66">
        <v>0</v>
      </c>
      <c r="I127" s="66">
        <v>25</v>
      </c>
      <c r="J127" s="66">
        <f t="shared" ref="J127" si="122">ROUNDUP(G127*2.87%,2)</f>
        <v>717.5</v>
      </c>
      <c r="K127" s="66">
        <f t="shared" si="79"/>
        <v>1775</v>
      </c>
      <c r="L127" s="66">
        <f>+G127*1.2%</f>
        <v>300</v>
      </c>
      <c r="M127" s="66">
        <f>+G127*3.04%</f>
        <v>760</v>
      </c>
      <c r="N127" s="66">
        <f>+G127*7.09%</f>
        <v>1772.5000000000002</v>
      </c>
      <c r="O127" s="66">
        <v>1587.38</v>
      </c>
      <c r="P127" s="66">
        <f t="shared" si="102"/>
        <v>6937.38</v>
      </c>
      <c r="Q127" s="66">
        <f t="shared" si="103"/>
        <v>3089.88</v>
      </c>
      <c r="R127" s="66">
        <f>+K127+L127+N127</f>
        <v>3847.5</v>
      </c>
      <c r="S127" s="61">
        <f t="shared" ref="S127" si="123">ROUNDUP(G127-Q127,2)</f>
        <v>21910.12</v>
      </c>
      <c r="T127" s="67">
        <v>111</v>
      </c>
    </row>
    <row r="128" spans="1:20" s="55" customFormat="1" ht="20.5" thickBot="1" x14ac:dyDescent="0.45">
      <c r="A128" s="65" t="s">
        <v>264</v>
      </c>
      <c r="B128" s="57" t="s">
        <v>265</v>
      </c>
      <c r="C128" s="57" t="s">
        <v>266</v>
      </c>
      <c r="D128" s="57" t="s">
        <v>267</v>
      </c>
      <c r="E128" s="58" t="s">
        <v>29</v>
      </c>
      <c r="F128" s="58" t="s">
        <v>35</v>
      </c>
      <c r="G128" s="59">
        <v>15000</v>
      </c>
      <c r="H128" s="66">
        <v>0</v>
      </c>
      <c r="I128" s="66">
        <v>25</v>
      </c>
      <c r="J128" s="66">
        <f t="shared" si="68"/>
        <v>430.5</v>
      </c>
      <c r="K128" s="66">
        <f t="shared" si="79"/>
        <v>1065</v>
      </c>
      <c r="L128" s="66">
        <f t="shared" si="78"/>
        <v>180</v>
      </c>
      <c r="M128" s="66">
        <f t="shared" si="74"/>
        <v>456</v>
      </c>
      <c r="N128" s="66">
        <f t="shared" si="75"/>
        <v>1063.5</v>
      </c>
      <c r="O128" s="66">
        <v>0</v>
      </c>
      <c r="P128" s="66">
        <f t="shared" si="102"/>
        <v>3220</v>
      </c>
      <c r="Q128" s="66">
        <f t="shared" si="103"/>
        <v>911.5</v>
      </c>
      <c r="R128" s="66">
        <f t="shared" si="76"/>
        <v>2308.5</v>
      </c>
      <c r="S128" s="61">
        <f t="shared" si="77"/>
        <v>14088.5</v>
      </c>
      <c r="T128" s="67">
        <v>111</v>
      </c>
    </row>
    <row r="129" spans="1:20" s="55" customFormat="1" ht="20.5" thickBot="1" x14ac:dyDescent="0.45">
      <c r="A129" s="65" t="s">
        <v>268</v>
      </c>
      <c r="B129" s="57" t="s">
        <v>269</v>
      </c>
      <c r="C129" s="57" t="s">
        <v>266</v>
      </c>
      <c r="D129" s="57" t="s">
        <v>267</v>
      </c>
      <c r="E129" s="58" t="s">
        <v>29</v>
      </c>
      <c r="F129" s="58" t="s">
        <v>35</v>
      </c>
      <c r="G129" s="59">
        <v>18000</v>
      </c>
      <c r="H129" s="66">
        <v>0</v>
      </c>
      <c r="I129" s="66">
        <v>25</v>
      </c>
      <c r="J129" s="66">
        <f t="shared" si="68"/>
        <v>516.6</v>
      </c>
      <c r="K129" s="66">
        <f t="shared" si="79"/>
        <v>1278</v>
      </c>
      <c r="L129" s="66">
        <f t="shared" si="78"/>
        <v>216</v>
      </c>
      <c r="M129" s="66">
        <f t="shared" si="74"/>
        <v>547.20000000000005</v>
      </c>
      <c r="N129" s="66">
        <f t="shared" si="75"/>
        <v>1276.2</v>
      </c>
      <c r="O129" s="66">
        <v>0</v>
      </c>
      <c r="P129" s="66">
        <f t="shared" si="102"/>
        <v>3859</v>
      </c>
      <c r="Q129" s="66">
        <f t="shared" si="103"/>
        <v>1088.8</v>
      </c>
      <c r="R129" s="66">
        <f t="shared" si="76"/>
        <v>2770.2</v>
      </c>
      <c r="S129" s="61">
        <f t="shared" si="77"/>
        <v>16911.2</v>
      </c>
      <c r="T129" s="67">
        <v>111</v>
      </c>
    </row>
    <row r="130" spans="1:20" s="55" customFormat="1" ht="20.5" thickBot="1" x14ac:dyDescent="0.45">
      <c r="A130" s="65" t="s">
        <v>270</v>
      </c>
      <c r="B130" s="57" t="s">
        <v>271</v>
      </c>
      <c r="C130" s="57" t="s">
        <v>272</v>
      </c>
      <c r="D130" s="57" t="s">
        <v>911</v>
      </c>
      <c r="E130" s="58" t="s">
        <v>34</v>
      </c>
      <c r="F130" s="58" t="s">
        <v>44</v>
      </c>
      <c r="G130" s="59">
        <v>30135</v>
      </c>
      <c r="H130" s="66">
        <v>0</v>
      </c>
      <c r="I130" s="66">
        <v>25</v>
      </c>
      <c r="J130" s="66">
        <f>G130*2.87%</f>
        <v>864.87450000000001</v>
      </c>
      <c r="K130" s="66">
        <f t="shared" si="79"/>
        <v>2139.59</v>
      </c>
      <c r="L130" s="66">
        <f t="shared" si="78"/>
        <v>361.62</v>
      </c>
      <c r="M130" s="66">
        <f t="shared" si="74"/>
        <v>916.10400000000004</v>
      </c>
      <c r="N130" s="66">
        <f t="shared" si="75"/>
        <v>2136.5715</v>
      </c>
      <c r="O130" s="66">
        <v>1587.38</v>
      </c>
      <c r="P130" s="66">
        <f t="shared" si="102"/>
        <v>8031.14</v>
      </c>
      <c r="Q130" s="66">
        <f>H130+I130+J130+M130+O130</f>
        <v>3393.3585000000003</v>
      </c>
      <c r="R130" s="66">
        <f t="shared" si="76"/>
        <v>4637.7815000000001</v>
      </c>
      <c r="S130" s="61">
        <f t="shared" si="77"/>
        <v>26741.649999999998</v>
      </c>
      <c r="T130" s="67">
        <v>111</v>
      </c>
    </row>
    <row r="131" spans="1:20" s="55" customFormat="1" ht="21" customHeight="1" thickBot="1" x14ac:dyDescent="0.45">
      <c r="A131" s="65" t="s">
        <v>273</v>
      </c>
      <c r="B131" s="57" t="s">
        <v>274</v>
      </c>
      <c r="C131" s="57" t="s">
        <v>272</v>
      </c>
      <c r="D131" s="57" t="s">
        <v>275</v>
      </c>
      <c r="E131" s="58" t="s">
        <v>29</v>
      </c>
      <c r="F131" s="58" t="s">
        <v>40</v>
      </c>
      <c r="G131" s="59">
        <v>35000</v>
      </c>
      <c r="H131" s="66">
        <v>0</v>
      </c>
      <c r="I131" s="66">
        <v>25</v>
      </c>
      <c r="J131" s="66">
        <f t="shared" si="68"/>
        <v>1004.5</v>
      </c>
      <c r="K131" s="66">
        <f t="shared" si="79"/>
        <v>2485</v>
      </c>
      <c r="L131" s="66">
        <f t="shared" si="78"/>
        <v>420</v>
      </c>
      <c r="M131" s="66">
        <f t="shared" si="74"/>
        <v>1064</v>
      </c>
      <c r="N131" s="66">
        <f t="shared" si="75"/>
        <v>2481.5</v>
      </c>
      <c r="O131" s="66">
        <v>1854</v>
      </c>
      <c r="P131" s="66">
        <f t="shared" ref="P131:P161" si="124">+H131+I131+J131+K131+L131+M131+N131+O131</f>
        <v>9334</v>
      </c>
      <c r="Q131" s="66">
        <f t="shared" ref="Q131:Q144" si="125">ROUNDUP(H131+I131+J131+M131+O131,2)</f>
        <v>3947.5</v>
      </c>
      <c r="R131" s="66">
        <f t="shared" si="76"/>
        <v>5386.5</v>
      </c>
      <c r="S131" s="61">
        <f t="shared" si="77"/>
        <v>31052.5</v>
      </c>
      <c r="T131" s="67">
        <v>111</v>
      </c>
    </row>
    <row r="132" spans="1:20" s="55" customFormat="1" ht="20.5" thickBot="1" x14ac:dyDescent="0.45">
      <c r="A132" s="65" t="s">
        <v>276</v>
      </c>
      <c r="B132" s="57" t="s">
        <v>277</v>
      </c>
      <c r="C132" s="57" t="s">
        <v>272</v>
      </c>
      <c r="D132" s="57" t="s">
        <v>909</v>
      </c>
      <c r="E132" s="58" t="s">
        <v>34</v>
      </c>
      <c r="F132" s="58" t="s">
        <v>35</v>
      </c>
      <c r="G132" s="59">
        <v>23700</v>
      </c>
      <c r="H132" s="66">
        <v>0</v>
      </c>
      <c r="I132" s="66">
        <v>25</v>
      </c>
      <c r="J132" s="66">
        <f t="shared" si="68"/>
        <v>680.19</v>
      </c>
      <c r="K132" s="66">
        <f t="shared" si="79"/>
        <v>1682.7</v>
      </c>
      <c r="L132" s="66">
        <f t="shared" si="78"/>
        <v>284.40000000000003</v>
      </c>
      <c r="M132" s="66">
        <f t="shared" si="74"/>
        <v>720.48</v>
      </c>
      <c r="N132" s="66">
        <f t="shared" si="75"/>
        <v>1680.3300000000002</v>
      </c>
      <c r="O132" s="66">
        <v>0</v>
      </c>
      <c r="P132" s="66">
        <f t="shared" si="124"/>
        <v>5073.1000000000004</v>
      </c>
      <c r="Q132" s="66">
        <f t="shared" si="125"/>
        <v>1425.67</v>
      </c>
      <c r="R132" s="66">
        <f t="shared" si="76"/>
        <v>3647.4300000000003</v>
      </c>
      <c r="S132" s="61">
        <f t="shared" si="77"/>
        <v>22274.33</v>
      </c>
      <c r="T132" s="67">
        <v>111</v>
      </c>
    </row>
    <row r="133" spans="1:20" s="55" customFormat="1" ht="21" customHeight="1" thickBot="1" x14ac:dyDescent="0.45">
      <c r="A133" s="65" t="s">
        <v>278</v>
      </c>
      <c r="B133" s="57" t="s">
        <v>279</v>
      </c>
      <c r="C133" s="57" t="s">
        <v>272</v>
      </c>
      <c r="D133" s="57" t="s">
        <v>54</v>
      </c>
      <c r="E133" s="58" t="s">
        <v>34</v>
      </c>
      <c r="F133" s="58" t="s">
        <v>35</v>
      </c>
      <c r="G133" s="59">
        <v>18000</v>
      </c>
      <c r="H133" s="66">
        <v>0</v>
      </c>
      <c r="I133" s="66">
        <v>25</v>
      </c>
      <c r="J133" s="66">
        <f t="shared" si="68"/>
        <v>516.6</v>
      </c>
      <c r="K133" s="66">
        <f t="shared" si="79"/>
        <v>1278</v>
      </c>
      <c r="L133" s="66">
        <f t="shared" si="78"/>
        <v>216</v>
      </c>
      <c r="M133" s="66">
        <f t="shared" si="74"/>
        <v>547.20000000000005</v>
      </c>
      <c r="N133" s="66">
        <f t="shared" si="75"/>
        <v>1276.2</v>
      </c>
      <c r="O133" s="66">
        <v>0</v>
      </c>
      <c r="P133" s="66">
        <f t="shared" si="124"/>
        <v>3859</v>
      </c>
      <c r="Q133" s="66">
        <f t="shared" si="125"/>
        <v>1088.8</v>
      </c>
      <c r="R133" s="66">
        <f t="shared" si="76"/>
        <v>2770.2</v>
      </c>
      <c r="S133" s="61">
        <f t="shared" si="77"/>
        <v>16911.2</v>
      </c>
      <c r="T133" s="67">
        <v>111</v>
      </c>
    </row>
    <row r="134" spans="1:20" s="55" customFormat="1" ht="21" customHeight="1" thickBot="1" x14ac:dyDescent="0.45">
      <c r="A134" s="65" t="s">
        <v>280</v>
      </c>
      <c r="B134" s="57" t="s">
        <v>281</v>
      </c>
      <c r="C134" s="57" t="s">
        <v>272</v>
      </c>
      <c r="D134" s="57" t="s">
        <v>910</v>
      </c>
      <c r="E134" s="58" t="s">
        <v>34</v>
      </c>
      <c r="F134" s="58" t="s">
        <v>35</v>
      </c>
      <c r="G134" s="59">
        <v>27000</v>
      </c>
      <c r="H134" s="66">
        <v>0</v>
      </c>
      <c r="I134" s="66">
        <v>25</v>
      </c>
      <c r="J134" s="66">
        <f t="shared" si="68"/>
        <v>774.9</v>
      </c>
      <c r="K134" s="66">
        <f t="shared" si="79"/>
        <v>1917</v>
      </c>
      <c r="L134" s="66">
        <f>+G134*1.2%</f>
        <v>324</v>
      </c>
      <c r="M134" s="66">
        <f>+G134*3.04%</f>
        <v>820.8</v>
      </c>
      <c r="N134" s="66">
        <f>+G134*7.09%</f>
        <v>1914.3000000000002</v>
      </c>
      <c r="O134" s="66">
        <v>1587.38</v>
      </c>
      <c r="P134" s="66">
        <f t="shared" si="124"/>
        <v>7363.38</v>
      </c>
      <c r="Q134" s="66">
        <f t="shared" si="125"/>
        <v>3208.08</v>
      </c>
      <c r="R134" s="66">
        <f>+K134+L134+N134</f>
        <v>4155.3</v>
      </c>
      <c r="S134" s="61">
        <f t="shared" si="77"/>
        <v>23791.919999999998</v>
      </c>
      <c r="T134" s="67">
        <v>111</v>
      </c>
    </row>
    <row r="135" spans="1:20" s="55" customFormat="1" ht="21" customHeight="1" thickBot="1" x14ac:dyDescent="0.45">
      <c r="A135" s="65" t="s">
        <v>282</v>
      </c>
      <c r="B135" s="57" t="s">
        <v>283</v>
      </c>
      <c r="C135" s="57" t="s">
        <v>284</v>
      </c>
      <c r="D135" s="57" t="s">
        <v>285</v>
      </c>
      <c r="E135" s="58" t="s">
        <v>34</v>
      </c>
      <c r="F135" s="58" t="s">
        <v>40</v>
      </c>
      <c r="G135" s="59">
        <v>85000</v>
      </c>
      <c r="H135" s="66">
        <v>8577.06</v>
      </c>
      <c r="I135" s="66">
        <v>25</v>
      </c>
      <c r="J135" s="66">
        <f t="shared" ref="J135:J199" si="126">ROUNDUP(G135*2.87%,2)</f>
        <v>2439.5</v>
      </c>
      <c r="K135" s="66">
        <f t="shared" si="79"/>
        <v>6035</v>
      </c>
      <c r="L135" s="66">
        <v>897.7</v>
      </c>
      <c r="M135" s="66">
        <f>+G135*3.04%</f>
        <v>2584</v>
      </c>
      <c r="N135" s="66">
        <f>+G135*7.09%</f>
        <v>6026.5</v>
      </c>
      <c r="O135" s="66">
        <v>0</v>
      </c>
      <c r="P135" s="66">
        <f t="shared" si="124"/>
        <v>26584.76</v>
      </c>
      <c r="Q135" s="66">
        <f t="shared" si="125"/>
        <v>13625.56</v>
      </c>
      <c r="R135" s="66">
        <f>+K135+L135+N135</f>
        <v>12959.2</v>
      </c>
      <c r="S135" s="61">
        <f t="shared" si="77"/>
        <v>71374.44</v>
      </c>
      <c r="T135" s="67">
        <v>111</v>
      </c>
    </row>
    <row r="136" spans="1:20" s="55" customFormat="1" ht="21" customHeight="1" thickBot="1" x14ac:dyDescent="0.45">
      <c r="A136" s="65" t="s">
        <v>286</v>
      </c>
      <c r="B136" s="57" t="s">
        <v>287</v>
      </c>
      <c r="C136" s="57" t="s">
        <v>284</v>
      </c>
      <c r="D136" s="57" t="s">
        <v>288</v>
      </c>
      <c r="E136" s="58" t="s">
        <v>29</v>
      </c>
      <c r="F136" s="58" t="s">
        <v>44</v>
      </c>
      <c r="G136" s="59">
        <v>45000</v>
      </c>
      <c r="H136" s="66">
        <v>1148.33</v>
      </c>
      <c r="I136" s="66">
        <v>25</v>
      </c>
      <c r="J136" s="66">
        <f t="shared" si="126"/>
        <v>1291.5</v>
      </c>
      <c r="K136" s="66">
        <f t="shared" si="79"/>
        <v>3195</v>
      </c>
      <c r="L136" s="66">
        <f t="shared" si="78"/>
        <v>540</v>
      </c>
      <c r="M136" s="66">
        <f t="shared" si="74"/>
        <v>1368</v>
      </c>
      <c r="N136" s="66">
        <f t="shared" si="75"/>
        <v>3190.5</v>
      </c>
      <c r="O136" s="66">
        <v>0</v>
      </c>
      <c r="P136" s="66">
        <f t="shared" si="124"/>
        <v>10758.33</v>
      </c>
      <c r="Q136" s="66">
        <f t="shared" si="125"/>
        <v>3832.83</v>
      </c>
      <c r="R136" s="66">
        <f>+K136+L136+N136</f>
        <v>6925.5</v>
      </c>
      <c r="S136" s="61">
        <f>ROUNDUP(G136-Q136,2)</f>
        <v>41167.17</v>
      </c>
      <c r="T136" s="67">
        <v>111</v>
      </c>
    </row>
    <row r="137" spans="1:20" s="55" customFormat="1" ht="21" customHeight="1" thickBot="1" x14ac:dyDescent="0.45">
      <c r="A137" s="65" t="s">
        <v>373</v>
      </c>
      <c r="B137" s="57" t="s">
        <v>374</v>
      </c>
      <c r="C137" s="57" t="s">
        <v>907</v>
      </c>
      <c r="D137" s="57" t="s">
        <v>906</v>
      </c>
      <c r="E137" s="58" t="s">
        <v>29</v>
      </c>
      <c r="F137" s="58" t="s">
        <v>44</v>
      </c>
      <c r="G137" s="59">
        <v>14300</v>
      </c>
      <c r="H137" s="66">
        <v>0</v>
      </c>
      <c r="I137" s="66">
        <v>25</v>
      </c>
      <c r="J137" s="66">
        <f>ROUNDUP(G137*2.87%,2)</f>
        <v>410.41</v>
      </c>
      <c r="K137" s="66">
        <f>ROUNDUP(G137*7.1%,2)</f>
        <v>1015.3</v>
      </c>
      <c r="L137" s="66">
        <f>+G137*1.2%</f>
        <v>171.6</v>
      </c>
      <c r="M137" s="66">
        <f>+G137*3.04%</f>
        <v>434.72</v>
      </c>
      <c r="N137" s="66">
        <f>+G137*7.09%</f>
        <v>1013.8700000000001</v>
      </c>
      <c r="O137" s="66">
        <v>0</v>
      </c>
      <c r="P137" s="66">
        <f>+H137+I137+J137+K137+L137+M137+N137+O137</f>
        <v>3070.8999999999996</v>
      </c>
      <c r="Q137" s="66">
        <f>ROUNDUP(H137+I137+J137+M137+O137,2)</f>
        <v>870.13</v>
      </c>
      <c r="R137" s="66">
        <f>+K137+L137+N137</f>
        <v>2200.77</v>
      </c>
      <c r="S137" s="61">
        <f>ROUNDUP(G137-Q137,2)</f>
        <v>13429.87</v>
      </c>
      <c r="T137" s="67">
        <v>111</v>
      </c>
    </row>
    <row r="138" spans="1:20" s="55" customFormat="1" ht="21" customHeight="1" thickBot="1" x14ac:dyDescent="0.45">
      <c r="A138" s="65" t="s">
        <v>289</v>
      </c>
      <c r="B138" s="57" t="s">
        <v>290</v>
      </c>
      <c r="C138" s="57" t="s">
        <v>291</v>
      </c>
      <c r="D138" s="57" t="s">
        <v>292</v>
      </c>
      <c r="E138" s="58" t="s">
        <v>34</v>
      </c>
      <c r="F138" s="58" t="s">
        <v>44</v>
      </c>
      <c r="G138" s="59">
        <v>31500</v>
      </c>
      <c r="H138" s="66">
        <v>0</v>
      </c>
      <c r="I138" s="66">
        <v>25</v>
      </c>
      <c r="J138" s="66">
        <f t="shared" si="126"/>
        <v>904.05</v>
      </c>
      <c r="K138" s="66">
        <f t="shared" si="79"/>
        <v>2236.5</v>
      </c>
      <c r="L138" s="66">
        <f t="shared" si="78"/>
        <v>378</v>
      </c>
      <c r="M138" s="66">
        <f t="shared" si="74"/>
        <v>957.6</v>
      </c>
      <c r="N138" s="66">
        <f t="shared" si="75"/>
        <v>2233.3500000000004</v>
      </c>
      <c r="O138" s="66">
        <v>0</v>
      </c>
      <c r="P138" s="66">
        <f t="shared" si="124"/>
        <v>6734.5000000000009</v>
      </c>
      <c r="Q138" s="66">
        <f t="shared" si="125"/>
        <v>1886.65</v>
      </c>
      <c r="R138" s="66">
        <f t="shared" si="76"/>
        <v>4847.8500000000004</v>
      </c>
      <c r="S138" s="61">
        <f t="shared" si="77"/>
        <v>29613.35</v>
      </c>
      <c r="T138" s="67">
        <v>111</v>
      </c>
    </row>
    <row r="139" spans="1:20" s="55" customFormat="1" ht="21" customHeight="1" thickBot="1" x14ac:dyDescent="0.45">
      <c r="A139" s="65" t="s">
        <v>212</v>
      </c>
      <c r="B139" s="57" t="s">
        <v>213</v>
      </c>
      <c r="C139" s="57" t="s">
        <v>291</v>
      </c>
      <c r="D139" s="57" t="s">
        <v>54</v>
      </c>
      <c r="E139" s="58" t="s">
        <v>34</v>
      </c>
      <c r="F139" s="58" t="s">
        <v>44</v>
      </c>
      <c r="G139" s="59">
        <v>31500</v>
      </c>
      <c r="H139" s="66">
        <v>0</v>
      </c>
      <c r="I139" s="66">
        <v>25</v>
      </c>
      <c r="J139" s="66">
        <v>904.05</v>
      </c>
      <c r="K139" s="66">
        <f>ROUNDUP(G139*7.1%,2)</f>
        <v>2236.5</v>
      </c>
      <c r="L139" s="66">
        <v>378</v>
      </c>
      <c r="M139" s="66">
        <v>957.6</v>
      </c>
      <c r="N139" s="66">
        <v>2233.3500000000004</v>
      </c>
      <c r="O139" s="66">
        <v>1587.38</v>
      </c>
      <c r="P139" s="66">
        <v>7924.62</v>
      </c>
      <c r="Q139" s="66">
        <f>ROUNDUP(H139+I139+J139+M139+O139,2)</f>
        <v>3474.03</v>
      </c>
      <c r="R139" s="66">
        <v>4847.8500000000004</v>
      </c>
      <c r="S139" s="61">
        <f>ROUNDUP(G139-Q139,2)</f>
        <v>28025.97</v>
      </c>
      <c r="T139" s="67">
        <v>111</v>
      </c>
    </row>
    <row r="140" spans="1:20" s="55" customFormat="1" ht="21" customHeight="1" thickBot="1" x14ac:dyDescent="0.45">
      <c r="A140" s="65" t="s">
        <v>293</v>
      </c>
      <c r="B140" s="57" t="s">
        <v>294</v>
      </c>
      <c r="C140" s="57" t="s">
        <v>291</v>
      </c>
      <c r="D140" s="57" t="s">
        <v>295</v>
      </c>
      <c r="E140" s="58" t="s">
        <v>34</v>
      </c>
      <c r="F140" s="58" t="s">
        <v>35</v>
      </c>
      <c r="G140" s="59">
        <v>10000</v>
      </c>
      <c r="H140" s="66">
        <v>0</v>
      </c>
      <c r="I140" s="66">
        <v>25</v>
      </c>
      <c r="J140" s="66">
        <f t="shared" si="126"/>
        <v>287</v>
      </c>
      <c r="K140" s="66">
        <f t="shared" si="79"/>
        <v>710</v>
      </c>
      <c r="L140" s="66">
        <f t="shared" si="78"/>
        <v>120</v>
      </c>
      <c r="M140" s="66">
        <f t="shared" si="74"/>
        <v>304</v>
      </c>
      <c r="N140" s="66">
        <f t="shared" si="75"/>
        <v>709</v>
      </c>
      <c r="O140" s="66">
        <v>0</v>
      </c>
      <c r="P140" s="66">
        <f t="shared" si="124"/>
        <v>2155</v>
      </c>
      <c r="Q140" s="66">
        <f t="shared" si="125"/>
        <v>616</v>
      </c>
      <c r="R140" s="66">
        <f t="shared" ref="R140:R202" si="127">+K140+L140+N140</f>
        <v>1539</v>
      </c>
      <c r="S140" s="61">
        <f t="shared" si="77"/>
        <v>9384</v>
      </c>
      <c r="T140" s="67">
        <v>111</v>
      </c>
    </row>
    <row r="141" spans="1:20" s="55" customFormat="1" ht="21" customHeight="1" thickBot="1" x14ac:dyDescent="0.45">
      <c r="A141" s="65" t="s">
        <v>296</v>
      </c>
      <c r="B141" s="57" t="s">
        <v>297</v>
      </c>
      <c r="C141" s="57" t="s">
        <v>291</v>
      </c>
      <c r="D141" s="57" t="s">
        <v>298</v>
      </c>
      <c r="E141" s="58" t="s">
        <v>34</v>
      </c>
      <c r="F141" s="58" t="s">
        <v>35</v>
      </c>
      <c r="G141" s="59">
        <v>15000</v>
      </c>
      <c r="H141" s="66">
        <v>0</v>
      </c>
      <c r="I141" s="66">
        <v>25</v>
      </c>
      <c r="J141" s="66">
        <f t="shared" si="126"/>
        <v>430.5</v>
      </c>
      <c r="K141" s="66">
        <f t="shared" si="79"/>
        <v>1065</v>
      </c>
      <c r="L141" s="66">
        <v>180</v>
      </c>
      <c r="M141" s="66">
        <f t="shared" ref="M141:M203" si="128">+G141*3.04%</f>
        <v>456</v>
      </c>
      <c r="N141" s="66">
        <f t="shared" ref="N141:N203" si="129">+G141*7.09%</f>
        <v>1063.5</v>
      </c>
      <c r="O141" s="66">
        <v>0</v>
      </c>
      <c r="P141" s="66">
        <f t="shared" si="124"/>
        <v>3220</v>
      </c>
      <c r="Q141" s="66">
        <f t="shared" si="125"/>
        <v>911.5</v>
      </c>
      <c r="R141" s="66">
        <f t="shared" si="127"/>
        <v>2308.5</v>
      </c>
      <c r="S141" s="61">
        <f t="shared" ref="S141:S203" si="130">ROUNDUP(G141-Q141,2)</f>
        <v>14088.5</v>
      </c>
      <c r="T141" s="67">
        <v>111</v>
      </c>
    </row>
    <row r="142" spans="1:20" s="55" customFormat="1" ht="21" customHeight="1" thickBot="1" x14ac:dyDescent="0.45">
      <c r="A142" s="65" t="s">
        <v>299</v>
      </c>
      <c r="B142" s="57" t="s">
        <v>300</v>
      </c>
      <c r="C142" s="57" t="s">
        <v>291</v>
      </c>
      <c r="D142" s="57" t="s">
        <v>301</v>
      </c>
      <c r="E142" s="58" t="s">
        <v>29</v>
      </c>
      <c r="F142" s="58" t="s">
        <v>98</v>
      </c>
      <c r="G142" s="59">
        <v>10000</v>
      </c>
      <c r="H142" s="66">
        <v>0</v>
      </c>
      <c r="I142" s="66">
        <v>25</v>
      </c>
      <c r="J142" s="66">
        <f t="shared" si="126"/>
        <v>287</v>
      </c>
      <c r="K142" s="66">
        <f t="shared" si="79"/>
        <v>710</v>
      </c>
      <c r="L142" s="66">
        <f t="shared" ref="L142:L204" si="131">+G142*1.2%</f>
        <v>120</v>
      </c>
      <c r="M142" s="66">
        <f t="shared" si="128"/>
        <v>304</v>
      </c>
      <c r="N142" s="66">
        <f t="shared" si="129"/>
        <v>709</v>
      </c>
      <c r="O142" s="66">
        <v>0</v>
      </c>
      <c r="P142" s="66">
        <f t="shared" si="124"/>
        <v>2155</v>
      </c>
      <c r="Q142" s="66">
        <f t="shared" si="125"/>
        <v>616</v>
      </c>
      <c r="R142" s="66">
        <f t="shared" si="127"/>
        <v>1539</v>
      </c>
      <c r="S142" s="61">
        <f t="shared" si="130"/>
        <v>9384</v>
      </c>
      <c r="T142" s="67">
        <v>111</v>
      </c>
    </row>
    <row r="143" spans="1:20" s="55" customFormat="1" ht="21" customHeight="1" thickBot="1" x14ac:dyDescent="0.45">
      <c r="A143" s="65" t="s">
        <v>302</v>
      </c>
      <c r="B143" s="57" t="s">
        <v>303</v>
      </c>
      <c r="C143" s="57" t="s">
        <v>291</v>
      </c>
      <c r="D143" s="57" t="s">
        <v>304</v>
      </c>
      <c r="E143" s="58" t="s">
        <v>34</v>
      </c>
      <c r="F143" s="58" t="s">
        <v>35</v>
      </c>
      <c r="G143" s="59">
        <v>15658.5</v>
      </c>
      <c r="H143" s="66">
        <v>0</v>
      </c>
      <c r="I143" s="66">
        <v>25</v>
      </c>
      <c r="J143" s="66">
        <f t="shared" si="126"/>
        <v>449.4</v>
      </c>
      <c r="K143" s="66">
        <f t="shared" si="79"/>
        <v>1111.76</v>
      </c>
      <c r="L143" s="66">
        <f>+G143*1.2%</f>
        <v>187.90200000000002</v>
      </c>
      <c r="M143" s="66">
        <f>+G143*3.04%</f>
        <v>476.01839999999999</v>
      </c>
      <c r="N143" s="66">
        <f>+G143*7.09%</f>
        <v>1110.1876500000001</v>
      </c>
      <c r="O143" s="66">
        <v>0</v>
      </c>
      <c r="P143" s="66">
        <f t="shared" si="124"/>
        <v>3360.2680499999997</v>
      </c>
      <c r="Q143" s="66">
        <f t="shared" si="125"/>
        <v>950.42</v>
      </c>
      <c r="R143" s="66">
        <f>+K143+L143+N143</f>
        <v>2409.8496500000001</v>
      </c>
      <c r="S143" s="61">
        <f t="shared" si="130"/>
        <v>14708.08</v>
      </c>
      <c r="T143" s="67">
        <v>111</v>
      </c>
    </row>
    <row r="144" spans="1:20" s="55" customFormat="1" ht="21" customHeight="1" thickBot="1" x14ac:dyDescent="0.45">
      <c r="A144" s="65" t="s">
        <v>965</v>
      </c>
      <c r="B144" s="57" t="s">
        <v>966</v>
      </c>
      <c r="C144" s="57" t="s">
        <v>291</v>
      </c>
      <c r="D144" s="57" t="s">
        <v>304</v>
      </c>
      <c r="E144" s="58" t="s">
        <v>34</v>
      </c>
      <c r="F144" s="58" t="s">
        <v>35</v>
      </c>
      <c r="G144" s="59">
        <v>10000</v>
      </c>
      <c r="H144" s="66">
        <v>0</v>
      </c>
      <c r="I144" s="66">
        <v>25</v>
      </c>
      <c r="J144" s="66">
        <f t="shared" ref="J144" si="132">ROUNDUP(G144*2.87%,2)</f>
        <v>287</v>
      </c>
      <c r="K144" s="66">
        <f t="shared" ref="K144" si="133">ROUNDUP(G144*7.1%,2)</f>
        <v>710</v>
      </c>
      <c r="L144" s="66">
        <f t="shared" ref="L144" si="134">+G144*1.2%</f>
        <v>120</v>
      </c>
      <c r="M144" s="66">
        <f t="shared" ref="M144" si="135">+G144*3.04%</f>
        <v>304</v>
      </c>
      <c r="N144" s="66">
        <f t="shared" ref="N144" si="136">+G144*7.09%</f>
        <v>709</v>
      </c>
      <c r="O144" s="66">
        <v>0</v>
      </c>
      <c r="P144" s="66">
        <f t="shared" ref="P144" si="137">+H144+I144+J144+K144+L144+M144+N144+O144</f>
        <v>2155</v>
      </c>
      <c r="Q144" s="66">
        <f t="shared" si="125"/>
        <v>616</v>
      </c>
      <c r="R144" s="66">
        <f t="shared" ref="R144" si="138">+K144+L144+N144</f>
        <v>1539</v>
      </c>
      <c r="S144" s="61">
        <f t="shared" ref="S144" si="139">ROUNDUP(G144-Q144,2)</f>
        <v>9384</v>
      </c>
      <c r="T144" s="67">
        <v>111</v>
      </c>
    </row>
    <row r="145" spans="1:20" s="55" customFormat="1" ht="21" customHeight="1" thickBot="1" x14ac:dyDescent="0.45">
      <c r="A145" s="65" t="s">
        <v>305</v>
      </c>
      <c r="B145" s="57" t="s">
        <v>306</v>
      </c>
      <c r="C145" s="57" t="s">
        <v>291</v>
      </c>
      <c r="D145" s="57" t="s">
        <v>304</v>
      </c>
      <c r="E145" s="58" t="s">
        <v>34</v>
      </c>
      <c r="F145" s="58" t="s">
        <v>35</v>
      </c>
      <c r="G145" s="59">
        <v>10000</v>
      </c>
      <c r="H145" s="66">
        <v>0</v>
      </c>
      <c r="I145" s="66">
        <v>25</v>
      </c>
      <c r="J145" s="66">
        <f t="shared" si="126"/>
        <v>287</v>
      </c>
      <c r="K145" s="66">
        <f t="shared" si="79"/>
        <v>710</v>
      </c>
      <c r="L145" s="66">
        <f t="shared" si="131"/>
        <v>120</v>
      </c>
      <c r="M145" s="66">
        <f t="shared" si="128"/>
        <v>304</v>
      </c>
      <c r="N145" s="66">
        <f t="shared" si="129"/>
        <v>709</v>
      </c>
      <c r="O145" s="66">
        <v>0</v>
      </c>
      <c r="P145" s="66">
        <f t="shared" si="124"/>
        <v>2155</v>
      </c>
      <c r="Q145" s="66">
        <f t="shared" ref="Q145:Q186" si="140">ROUNDUP(H145+I145+J145+M145+O145,2)</f>
        <v>616</v>
      </c>
      <c r="R145" s="66">
        <f t="shared" si="127"/>
        <v>1539</v>
      </c>
      <c r="S145" s="61">
        <f t="shared" si="130"/>
        <v>9384</v>
      </c>
      <c r="T145" s="67">
        <v>111</v>
      </c>
    </row>
    <row r="146" spans="1:20" s="55" customFormat="1" ht="21" customHeight="1" thickBot="1" x14ac:dyDescent="0.45">
      <c r="A146" s="65" t="s">
        <v>307</v>
      </c>
      <c r="B146" s="57" t="s">
        <v>308</v>
      </c>
      <c r="C146" s="57" t="s">
        <v>291</v>
      </c>
      <c r="D146" s="57" t="s">
        <v>309</v>
      </c>
      <c r="E146" s="58" t="s">
        <v>29</v>
      </c>
      <c r="F146" s="58" t="s">
        <v>35</v>
      </c>
      <c r="G146" s="59">
        <v>10000</v>
      </c>
      <c r="H146" s="66">
        <v>0</v>
      </c>
      <c r="I146" s="66">
        <v>25</v>
      </c>
      <c r="J146" s="66">
        <f t="shared" si="126"/>
        <v>287</v>
      </c>
      <c r="K146" s="66">
        <f t="shared" si="79"/>
        <v>710</v>
      </c>
      <c r="L146" s="66">
        <f t="shared" si="131"/>
        <v>120</v>
      </c>
      <c r="M146" s="66">
        <f t="shared" si="128"/>
        <v>304</v>
      </c>
      <c r="N146" s="66">
        <f t="shared" si="129"/>
        <v>709</v>
      </c>
      <c r="O146" s="66">
        <v>0</v>
      </c>
      <c r="P146" s="66">
        <f t="shared" si="124"/>
        <v>2155</v>
      </c>
      <c r="Q146" s="66">
        <f t="shared" si="140"/>
        <v>616</v>
      </c>
      <c r="R146" s="66">
        <f t="shared" si="127"/>
        <v>1539</v>
      </c>
      <c r="S146" s="61">
        <f t="shared" si="130"/>
        <v>9384</v>
      </c>
      <c r="T146" s="67">
        <v>111</v>
      </c>
    </row>
    <row r="147" spans="1:20" s="55" customFormat="1" ht="21" customHeight="1" thickBot="1" x14ac:dyDescent="0.45">
      <c r="A147" s="65" t="s">
        <v>310</v>
      </c>
      <c r="B147" s="57" t="s">
        <v>311</v>
      </c>
      <c r="C147" s="57" t="s">
        <v>291</v>
      </c>
      <c r="D147" s="57" t="s">
        <v>295</v>
      </c>
      <c r="E147" s="58" t="s">
        <v>34</v>
      </c>
      <c r="F147" s="58" t="s">
        <v>35</v>
      </c>
      <c r="G147" s="59">
        <v>10000</v>
      </c>
      <c r="H147" s="66">
        <v>0</v>
      </c>
      <c r="I147" s="66">
        <v>25</v>
      </c>
      <c r="J147" s="66">
        <f t="shared" si="126"/>
        <v>287</v>
      </c>
      <c r="K147" s="66">
        <f t="shared" si="79"/>
        <v>710</v>
      </c>
      <c r="L147" s="66">
        <f t="shared" si="131"/>
        <v>120</v>
      </c>
      <c r="M147" s="66">
        <f t="shared" si="128"/>
        <v>304</v>
      </c>
      <c r="N147" s="66">
        <f t="shared" si="129"/>
        <v>709</v>
      </c>
      <c r="O147" s="66">
        <v>0</v>
      </c>
      <c r="P147" s="66">
        <f t="shared" si="124"/>
        <v>2155</v>
      </c>
      <c r="Q147" s="66">
        <f t="shared" si="140"/>
        <v>616</v>
      </c>
      <c r="R147" s="66">
        <f t="shared" si="127"/>
        <v>1539</v>
      </c>
      <c r="S147" s="61">
        <f t="shared" si="130"/>
        <v>9384</v>
      </c>
      <c r="T147" s="67">
        <v>111</v>
      </c>
    </row>
    <row r="148" spans="1:20" s="55" customFormat="1" ht="21" customHeight="1" thickBot="1" x14ac:dyDescent="0.45">
      <c r="A148" s="65" t="s">
        <v>313</v>
      </c>
      <c r="B148" s="57" t="s">
        <v>314</v>
      </c>
      <c r="C148" s="57" t="s">
        <v>291</v>
      </c>
      <c r="D148" s="57" t="s">
        <v>295</v>
      </c>
      <c r="E148" s="58" t="s">
        <v>34</v>
      </c>
      <c r="F148" s="58" t="s">
        <v>44</v>
      </c>
      <c r="G148" s="59">
        <v>10000</v>
      </c>
      <c r="H148" s="66">
        <v>0</v>
      </c>
      <c r="I148" s="66">
        <v>25</v>
      </c>
      <c r="J148" s="66">
        <f t="shared" si="126"/>
        <v>287</v>
      </c>
      <c r="K148" s="66">
        <f t="shared" ref="K148:K210" si="141">ROUNDUP(G148*7.1%,2)</f>
        <v>710</v>
      </c>
      <c r="L148" s="66">
        <f t="shared" si="131"/>
        <v>120</v>
      </c>
      <c r="M148" s="66">
        <f t="shared" si="128"/>
        <v>304</v>
      </c>
      <c r="N148" s="66">
        <f t="shared" si="129"/>
        <v>709</v>
      </c>
      <c r="O148" s="66">
        <v>0</v>
      </c>
      <c r="P148" s="66">
        <f t="shared" si="124"/>
        <v>2155</v>
      </c>
      <c r="Q148" s="66">
        <f t="shared" si="140"/>
        <v>616</v>
      </c>
      <c r="R148" s="66">
        <f t="shared" si="127"/>
        <v>1539</v>
      </c>
      <c r="S148" s="61">
        <f t="shared" si="130"/>
        <v>9384</v>
      </c>
      <c r="T148" s="67">
        <v>111</v>
      </c>
    </row>
    <row r="149" spans="1:20" s="55" customFormat="1" ht="40.5" thickBot="1" x14ac:dyDescent="0.45">
      <c r="A149" s="65" t="s">
        <v>318</v>
      </c>
      <c r="B149" s="57" t="s">
        <v>319</v>
      </c>
      <c r="C149" s="57" t="s">
        <v>291</v>
      </c>
      <c r="D149" s="57" t="s">
        <v>295</v>
      </c>
      <c r="E149" s="58" t="s">
        <v>34</v>
      </c>
      <c r="F149" s="58" t="s">
        <v>44</v>
      </c>
      <c r="G149" s="59">
        <v>10000</v>
      </c>
      <c r="H149" s="66">
        <v>0</v>
      </c>
      <c r="I149" s="66">
        <v>25</v>
      </c>
      <c r="J149" s="66">
        <f t="shared" si="126"/>
        <v>287</v>
      </c>
      <c r="K149" s="66">
        <f t="shared" si="141"/>
        <v>710</v>
      </c>
      <c r="L149" s="66">
        <f t="shared" si="131"/>
        <v>120</v>
      </c>
      <c r="M149" s="66">
        <f t="shared" si="128"/>
        <v>304</v>
      </c>
      <c r="N149" s="66">
        <f t="shared" si="129"/>
        <v>709</v>
      </c>
      <c r="O149" s="66">
        <v>0</v>
      </c>
      <c r="P149" s="66">
        <f t="shared" si="124"/>
        <v>2155</v>
      </c>
      <c r="Q149" s="66">
        <f t="shared" si="140"/>
        <v>616</v>
      </c>
      <c r="R149" s="66">
        <f t="shared" si="127"/>
        <v>1539</v>
      </c>
      <c r="S149" s="61">
        <f t="shared" si="130"/>
        <v>9384</v>
      </c>
      <c r="T149" s="67">
        <v>111</v>
      </c>
    </row>
    <row r="150" spans="1:20" s="55" customFormat="1" ht="21" customHeight="1" thickBot="1" x14ac:dyDescent="0.45">
      <c r="A150" s="65" t="s">
        <v>320</v>
      </c>
      <c r="B150" s="57" t="s">
        <v>321</v>
      </c>
      <c r="C150" s="57" t="s">
        <v>291</v>
      </c>
      <c r="D150" s="57" t="s">
        <v>295</v>
      </c>
      <c r="E150" s="58" t="s">
        <v>34</v>
      </c>
      <c r="F150" s="58" t="s">
        <v>35</v>
      </c>
      <c r="G150" s="59">
        <v>10000</v>
      </c>
      <c r="H150" s="66">
        <v>0</v>
      </c>
      <c r="I150" s="66">
        <v>25</v>
      </c>
      <c r="J150" s="66">
        <f t="shared" si="126"/>
        <v>287</v>
      </c>
      <c r="K150" s="66">
        <f t="shared" si="141"/>
        <v>710</v>
      </c>
      <c r="L150" s="66">
        <f t="shared" si="131"/>
        <v>120</v>
      </c>
      <c r="M150" s="66">
        <f t="shared" si="128"/>
        <v>304</v>
      </c>
      <c r="N150" s="66">
        <f t="shared" si="129"/>
        <v>709</v>
      </c>
      <c r="O150" s="66">
        <v>0</v>
      </c>
      <c r="P150" s="66">
        <f t="shared" si="124"/>
        <v>2155</v>
      </c>
      <c r="Q150" s="66">
        <f t="shared" si="140"/>
        <v>616</v>
      </c>
      <c r="R150" s="66">
        <f t="shared" si="127"/>
        <v>1539</v>
      </c>
      <c r="S150" s="61">
        <f t="shared" si="130"/>
        <v>9384</v>
      </c>
      <c r="T150" s="67">
        <v>111</v>
      </c>
    </row>
    <row r="151" spans="1:20" s="55" customFormat="1" ht="21" customHeight="1" thickBot="1" x14ac:dyDescent="0.45">
      <c r="A151" s="65" t="s">
        <v>322</v>
      </c>
      <c r="B151" s="57" t="s">
        <v>323</v>
      </c>
      <c r="C151" s="57" t="s">
        <v>291</v>
      </c>
      <c r="D151" s="57" t="s">
        <v>324</v>
      </c>
      <c r="E151" s="58" t="s">
        <v>29</v>
      </c>
      <c r="F151" s="58" t="s">
        <v>35</v>
      </c>
      <c r="G151" s="59">
        <v>13200</v>
      </c>
      <c r="H151" s="66">
        <v>0</v>
      </c>
      <c r="I151" s="66">
        <v>25</v>
      </c>
      <c r="J151" s="66">
        <f t="shared" si="126"/>
        <v>378.84</v>
      </c>
      <c r="K151" s="66">
        <f t="shared" si="141"/>
        <v>937.2</v>
      </c>
      <c r="L151" s="66">
        <f t="shared" si="131"/>
        <v>158.4</v>
      </c>
      <c r="M151" s="66">
        <f t="shared" si="128"/>
        <v>401.28</v>
      </c>
      <c r="N151" s="66">
        <f t="shared" si="129"/>
        <v>935.88000000000011</v>
      </c>
      <c r="O151" s="66">
        <v>0</v>
      </c>
      <c r="P151" s="66">
        <f t="shared" si="124"/>
        <v>2836.6000000000004</v>
      </c>
      <c r="Q151" s="66">
        <f t="shared" si="140"/>
        <v>805.12</v>
      </c>
      <c r="R151" s="66">
        <f t="shared" si="127"/>
        <v>2031.4800000000002</v>
      </c>
      <c r="S151" s="61">
        <f t="shared" si="130"/>
        <v>12394.88</v>
      </c>
      <c r="T151" s="67">
        <v>111</v>
      </c>
    </row>
    <row r="152" spans="1:20" s="55" customFormat="1" ht="21" customHeight="1" thickBot="1" x14ac:dyDescent="0.45">
      <c r="A152" s="65" t="s">
        <v>325</v>
      </c>
      <c r="B152" s="57" t="s">
        <v>326</v>
      </c>
      <c r="C152" s="57" t="s">
        <v>291</v>
      </c>
      <c r="D152" s="57" t="s">
        <v>309</v>
      </c>
      <c r="E152" s="58" t="s">
        <v>29</v>
      </c>
      <c r="F152" s="58" t="s">
        <v>35</v>
      </c>
      <c r="G152" s="59">
        <v>10000</v>
      </c>
      <c r="H152" s="66">
        <v>0</v>
      </c>
      <c r="I152" s="66">
        <v>25</v>
      </c>
      <c r="J152" s="66">
        <f t="shared" si="126"/>
        <v>287</v>
      </c>
      <c r="K152" s="66">
        <f t="shared" si="141"/>
        <v>710</v>
      </c>
      <c r="L152" s="66">
        <f t="shared" si="131"/>
        <v>120</v>
      </c>
      <c r="M152" s="66">
        <f t="shared" si="128"/>
        <v>304</v>
      </c>
      <c r="N152" s="66">
        <f t="shared" si="129"/>
        <v>709</v>
      </c>
      <c r="O152" s="66">
        <v>0</v>
      </c>
      <c r="P152" s="66">
        <f t="shared" si="124"/>
        <v>2155</v>
      </c>
      <c r="Q152" s="66">
        <f t="shared" si="140"/>
        <v>616</v>
      </c>
      <c r="R152" s="66">
        <f t="shared" si="127"/>
        <v>1539</v>
      </c>
      <c r="S152" s="61">
        <f t="shared" si="130"/>
        <v>9384</v>
      </c>
      <c r="T152" s="67">
        <v>111</v>
      </c>
    </row>
    <row r="153" spans="1:20" s="55" customFormat="1" ht="21" customHeight="1" thickBot="1" x14ac:dyDescent="0.45">
      <c r="A153" s="65" t="s">
        <v>327</v>
      </c>
      <c r="B153" s="57" t="s">
        <v>328</v>
      </c>
      <c r="C153" s="57" t="s">
        <v>291</v>
      </c>
      <c r="D153" s="57" t="s">
        <v>295</v>
      </c>
      <c r="E153" s="58" t="s">
        <v>34</v>
      </c>
      <c r="F153" s="58" t="s">
        <v>35</v>
      </c>
      <c r="G153" s="59">
        <v>10000</v>
      </c>
      <c r="H153" s="66">
        <v>0</v>
      </c>
      <c r="I153" s="66">
        <v>25</v>
      </c>
      <c r="J153" s="66">
        <f t="shared" si="126"/>
        <v>287</v>
      </c>
      <c r="K153" s="66">
        <f t="shared" si="141"/>
        <v>710</v>
      </c>
      <c r="L153" s="66">
        <f t="shared" si="131"/>
        <v>120</v>
      </c>
      <c r="M153" s="66">
        <f t="shared" si="128"/>
        <v>304</v>
      </c>
      <c r="N153" s="66">
        <f t="shared" si="129"/>
        <v>709</v>
      </c>
      <c r="O153" s="66">
        <v>939</v>
      </c>
      <c r="P153" s="66">
        <f t="shared" si="124"/>
        <v>3094</v>
      </c>
      <c r="Q153" s="66">
        <f t="shared" si="140"/>
        <v>1555</v>
      </c>
      <c r="R153" s="66">
        <f t="shared" si="127"/>
        <v>1539</v>
      </c>
      <c r="S153" s="61">
        <f t="shared" si="130"/>
        <v>8445</v>
      </c>
      <c r="T153" s="67">
        <v>111</v>
      </c>
    </row>
    <row r="154" spans="1:20" s="55" customFormat="1" ht="21" customHeight="1" thickBot="1" x14ac:dyDescent="0.45">
      <c r="A154" s="65" t="s">
        <v>329</v>
      </c>
      <c r="B154" s="57" t="s">
        <v>330</v>
      </c>
      <c r="C154" s="57" t="s">
        <v>291</v>
      </c>
      <c r="D154" s="57" t="s">
        <v>331</v>
      </c>
      <c r="E154" s="58" t="s">
        <v>34</v>
      </c>
      <c r="F154" s="58" t="s">
        <v>35</v>
      </c>
      <c r="G154" s="59">
        <v>13200</v>
      </c>
      <c r="H154" s="66">
        <v>0</v>
      </c>
      <c r="I154" s="66">
        <v>25</v>
      </c>
      <c r="J154" s="66">
        <f t="shared" si="126"/>
        <v>378.84</v>
      </c>
      <c r="K154" s="66">
        <f t="shared" si="141"/>
        <v>937.2</v>
      </c>
      <c r="L154" s="66">
        <f t="shared" si="131"/>
        <v>158.4</v>
      </c>
      <c r="M154" s="66">
        <f t="shared" si="128"/>
        <v>401.28</v>
      </c>
      <c r="N154" s="66">
        <f t="shared" si="129"/>
        <v>935.88000000000011</v>
      </c>
      <c r="O154" s="66">
        <v>1587.38</v>
      </c>
      <c r="P154" s="66">
        <f t="shared" si="124"/>
        <v>4423.9800000000005</v>
      </c>
      <c r="Q154" s="66">
        <f t="shared" si="140"/>
        <v>2392.5</v>
      </c>
      <c r="R154" s="66">
        <f t="shared" si="127"/>
        <v>2031.4800000000002</v>
      </c>
      <c r="S154" s="61">
        <f t="shared" si="130"/>
        <v>10807.5</v>
      </c>
      <c r="T154" s="67">
        <v>111</v>
      </c>
    </row>
    <row r="155" spans="1:20" s="55" customFormat="1" ht="21" customHeight="1" thickBot="1" x14ac:dyDescent="0.45">
      <c r="A155" s="65" t="s">
        <v>332</v>
      </c>
      <c r="B155" s="57" t="s">
        <v>333</v>
      </c>
      <c r="C155" s="57" t="s">
        <v>291</v>
      </c>
      <c r="D155" s="57" t="s">
        <v>304</v>
      </c>
      <c r="E155" s="58" t="s">
        <v>34</v>
      </c>
      <c r="F155" s="58" t="s">
        <v>35</v>
      </c>
      <c r="G155" s="59">
        <v>10000</v>
      </c>
      <c r="H155" s="66">
        <v>0</v>
      </c>
      <c r="I155" s="66">
        <v>25</v>
      </c>
      <c r="J155" s="66">
        <f t="shared" si="126"/>
        <v>287</v>
      </c>
      <c r="K155" s="66">
        <f t="shared" si="141"/>
        <v>710</v>
      </c>
      <c r="L155" s="66">
        <f t="shared" si="131"/>
        <v>120</v>
      </c>
      <c r="M155" s="66">
        <f t="shared" si="128"/>
        <v>304</v>
      </c>
      <c r="N155" s="66">
        <f t="shared" si="129"/>
        <v>709</v>
      </c>
      <c r="O155" s="66">
        <v>0</v>
      </c>
      <c r="P155" s="66">
        <f t="shared" si="124"/>
        <v>2155</v>
      </c>
      <c r="Q155" s="66">
        <f t="shared" si="140"/>
        <v>616</v>
      </c>
      <c r="R155" s="66">
        <f t="shared" si="127"/>
        <v>1539</v>
      </c>
      <c r="S155" s="61">
        <f t="shared" si="130"/>
        <v>9384</v>
      </c>
      <c r="T155" s="67">
        <v>111</v>
      </c>
    </row>
    <row r="156" spans="1:20" s="55" customFormat="1" ht="21" customHeight="1" thickBot="1" x14ac:dyDescent="0.45">
      <c r="A156" s="65" t="s">
        <v>334</v>
      </c>
      <c r="B156" s="57" t="s">
        <v>335</v>
      </c>
      <c r="C156" s="57" t="s">
        <v>291</v>
      </c>
      <c r="D156" s="57" t="s">
        <v>304</v>
      </c>
      <c r="E156" s="58" t="s">
        <v>34</v>
      </c>
      <c r="F156" s="58" t="s">
        <v>35</v>
      </c>
      <c r="G156" s="59">
        <v>18958.5</v>
      </c>
      <c r="H156" s="66">
        <v>0</v>
      </c>
      <c r="I156" s="66">
        <v>25</v>
      </c>
      <c r="J156" s="66">
        <f t="shared" si="126"/>
        <v>544.11</v>
      </c>
      <c r="K156" s="66">
        <f t="shared" si="141"/>
        <v>1346.06</v>
      </c>
      <c r="L156" s="66">
        <f t="shared" si="131"/>
        <v>227.50200000000001</v>
      </c>
      <c r="M156" s="66">
        <f t="shared" si="128"/>
        <v>576.33839999999998</v>
      </c>
      <c r="N156" s="66">
        <f t="shared" si="129"/>
        <v>1344.1576500000001</v>
      </c>
      <c r="O156" s="66">
        <v>0</v>
      </c>
      <c r="P156" s="66">
        <f t="shared" si="124"/>
        <v>4063.1680500000002</v>
      </c>
      <c r="Q156" s="66">
        <f t="shared" si="140"/>
        <v>1145.45</v>
      </c>
      <c r="R156" s="66">
        <f t="shared" si="127"/>
        <v>2917.71965</v>
      </c>
      <c r="S156" s="61">
        <f t="shared" si="130"/>
        <v>17813.05</v>
      </c>
      <c r="T156" s="67">
        <v>111</v>
      </c>
    </row>
    <row r="157" spans="1:20" s="55" customFormat="1" ht="21" customHeight="1" thickBot="1" x14ac:dyDescent="0.45">
      <c r="A157" s="65" t="s">
        <v>336</v>
      </c>
      <c r="B157" s="57" t="s">
        <v>337</v>
      </c>
      <c r="C157" s="57" t="s">
        <v>291</v>
      </c>
      <c r="D157" s="57" t="s">
        <v>295</v>
      </c>
      <c r="E157" s="58" t="s">
        <v>34</v>
      </c>
      <c r="F157" s="58" t="s">
        <v>35</v>
      </c>
      <c r="G157" s="59">
        <v>10000</v>
      </c>
      <c r="H157" s="66">
        <v>0</v>
      </c>
      <c r="I157" s="66">
        <v>25</v>
      </c>
      <c r="J157" s="66">
        <f t="shared" si="126"/>
        <v>287</v>
      </c>
      <c r="K157" s="66">
        <f t="shared" si="141"/>
        <v>710</v>
      </c>
      <c r="L157" s="66">
        <f t="shared" si="131"/>
        <v>120</v>
      </c>
      <c r="M157" s="66">
        <f t="shared" si="128"/>
        <v>304</v>
      </c>
      <c r="N157" s="66">
        <f t="shared" si="129"/>
        <v>709</v>
      </c>
      <c r="O157" s="66">
        <v>0</v>
      </c>
      <c r="P157" s="66">
        <f t="shared" si="124"/>
        <v>2155</v>
      </c>
      <c r="Q157" s="66">
        <f t="shared" si="140"/>
        <v>616</v>
      </c>
      <c r="R157" s="66">
        <f t="shared" si="127"/>
        <v>1539</v>
      </c>
      <c r="S157" s="61">
        <f t="shared" si="130"/>
        <v>9384</v>
      </c>
      <c r="T157" s="67">
        <v>111</v>
      </c>
    </row>
    <row r="158" spans="1:20" s="55" customFormat="1" ht="21" customHeight="1" thickBot="1" x14ac:dyDescent="0.45">
      <c r="A158" s="65" t="s">
        <v>338</v>
      </c>
      <c r="B158" s="57" t="s">
        <v>339</v>
      </c>
      <c r="C158" s="57" t="s">
        <v>291</v>
      </c>
      <c r="D158" s="57" t="s">
        <v>295</v>
      </c>
      <c r="E158" s="58" t="s">
        <v>29</v>
      </c>
      <c r="F158" s="58" t="s">
        <v>35</v>
      </c>
      <c r="G158" s="59">
        <v>10000</v>
      </c>
      <c r="H158" s="66">
        <v>0</v>
      </c>
      <c r="I158" s="66">
        <v>25</v>
      </c>
      <c r="J158" s="66">
        <f t="shared" si="126"/>
        <v>287</v>
      </c>
      <c r="K158" s="66">
        <f t="shared" si="141"/>
        <v>710</v>
      </c>
      <c r="L158" s="66">
        <f t="shared" si="131"/>
        <v>120</v>
      </c>
      <c r="M158" s="66">
        <f t="shared" si="128"/>
        <v>304</v>
      </c>
      <c r="N158" s="66">
        <f t="shared" si="129"/>
        <v>709</v>
      </c>
      <c r="O158" s="66">
        <v>0</v>
      </c>
      <c r="P158" s="66">
        <f t="shared" si="124"/>
        <v>2155</v>
      </c>
      <c r="Q158" s="66">
        <f t="shared" si="140"/>
        <v>616</v>
      </c>
      <c r="R158" s="66">
        <f t="shared" si="127"/>
        <v>1539</v>
      </c>
      <c r="S158" s="61">
        <f t="shared" si="130"/>
        <v>9384</v>
      </c>
      <c r="T158" s="67">
        <v>111</v>
      </c>
    </row>
    <row r="159" spans="1:20" s="55" customFormat="1" ht="21" customHeight="1" thickBot="1" x14ac:dyDescent="0.45">
      <c r="A159" s="65" t="s">
        <v>340</v>
      </c>
      <c r="B159" s="57" t="s">
        <v>341</v>
      </c>
      <c r="C159" s="57" t="s">
        <v>291</v>
      </c>
      <c r="D159" s="57" t="s">
        <v>304</v>
      </c>
      <c r="E159" s="58" t="s">
        <v>34</v>
      </c>
      <c r="F159" s="58" t="s">
        <v>35</v>
      </c>
      <c r="G159" s="59">
        <v>10000</v>
      </c>
      <c r="H159" s="66">
        <v>0</v>
      </c>
      <c r="I159" s="66">
        <v>25</v>
      </c>
      <c r="J159" s="66">
        <f t="shared" si="126"/>
        <v>287</v>
      </c>
      <c r="K159" s="66">
        <f t="shared" si="141"/>
        <v>710</v>
      </c>
      <c r="L159" s="66">
        <f t="shared" si="131"/>
        <v>120</v>
      </c>
      <c r="M159" s="66">
        <f t="shared" si="128"/>
        <v>304</v>
      </c>
      <c r="N159" s="66">
        <f t="shared" si="129"/>
        <v>709</v>
      </c>
      <c r="O159" s="66">
        <v>1587.38</v>
      </c>
      <c r="P159" s="66">
        <f t="shared" si="124"/>
        <v>3742.38</v>
      </c>
      <c r="Q159" s="66">
        <f t="shared" si="140"/>
        <v>2203.38</v>
      </c>
      <c r="R159" s="66">
        <f t="shared" si="127"/>
        <v>1539</v>
      </c>
      <c r="S159" s="61">
        <f t="shared" si="130"/>
        <v>7796.62</v>
      </c>
      <c r="T159" s="67">
        <v>111</v>
      </c>
    </row>
    <row r="160" spans="1:20" s="55" customFormat="1" ht="21" customHeight="1" thickBot="1" x14ac:dyDescent="0.45">
      <c r="A160" s="65" t="s">
        <v>943</v>
      </c>
      <c r="B160" s="57" t="s">
        <v>944</v>
      </c>
      <c r="C160" s="57" t="s">
        <v>291</v>
      </c>
      <c r="D160" s="57" t="s">
        <v>295</v>
      </c>
      <c r="E160" s="58" t="s">
        <v>34</v>
      </c>
      <c r="F160" s="58" t="s">
        <v>35</v>
      </c>
      <c r="G160" s="59">
        <v>15000</v>
      </c>
      <c r="H160" s="66">
        <v>0</v>
      </c>
      <c r="I160" s="66">
        <v>25</v>
      </c>
      <c r="J160" s="66">
        <f t="shared" ref="J160" si="142">ROUNDUP(G160*2.87%,2)</f>
        <v>430.5</v>
      </c>
      <c r="K160" s="66">
        <f t="shared" ref="K160" si="143">ROUNDUP(G160*7.1%,2)</f>
        <v>1065</v>
      </c>
      <c r="L160" s="66">
        <f t="shared" ref="L160" si="144">+G160*1.2%</f>
        <v>180</v>
      </c>
      <c r="M160" s="66">
        <f t="shared" ref="M160" si="145">+G160*3.04%</f>
        <v>456</v>
      </c>
      <c r="N160" s="66">
        <f t="shared" ref="N160" si="146">+G160*7.09%</f>
        <v>1063.5</v>
      </c>
      <c r="O160" s="66">
        <v>0</v>
      </c>
      <c r="P160" s="66">
        <f t="shared" si="124"/>
        <v>3220</v>
      </c>
      <c r="Q160" s="66">
        <f t="shared" ref="Q160" si="147">ROUNDUP(H160+I160+J160+M160+O160,2)</f>
        <v>911.5</v>
      </c>
      <c r="R160" s="66">
        <f t="shared" ref="R160" si="148">+K160+L160+N160</f>
        <v>2308.5</v>
      </c>
      <c r="S160" s="61">
        <f t="shared" ref="S160" si="149">ROUNDUP(G160-Q160,2)</f>
        <v>14088.5</v>
      </c>
      <c r="T160" s="67">
        <v>111</v>
      </c>
    </row>
    <row r="161" spans="1:20" s="55" customFormat="1" ht="21" customHeight="1" thickBot="1" x14ac:dyDescent="0.45">
      <c r="A161" s="65" t="s">
        <v>342</v>
      </c>
      <c r="B161" s="57" t="s">
        <v>343</v>
      </c>
      <c r="C161" s="57" t="s">
        <v>291</v>
      </c>
      <c r="D161" s="57" t="s">
        <v>295</v>
      </c>
      <c r="E161" s="58" t="s">
        <v>29</v>
      </c>
      <c r="F161" s="58" t="s">
        <v>35</v>
      </c>
      <c r="G161" s="59">
        <v>10000</v>
      </c>
      <c r="H161" s="66">
        <v>0</v>
      </c>
      <c r="I161" s="66">
        <v>25</v>
      </c>
      <c r="J161" s="66">
        <f t="shared" si="126"/>
        <v>287</v>
      </c>
      <c r="K161" s="66">
        <f t="shared" si="141"/>
        <v>710</v>
      </c>
      <c r="L161" s="66">
        <f t="shared" si="131"/>
        <v>120</v>
      </c>
      <c r="M161" s="66">
        <f t="shared" si="128"/>
        <v>304</v>
      </c>
      <c r="N161" s="66">
        <f t="shared" si="129"/>
        <v>709</v>
      </c>
      <c r="O161" s="66">
        <v>0</v>
      </c>
      <c r="P161" s="66">
        <f t="shared" si="124"/>
        <v>2155</v>
      </c>
      <c r="Q161" s="66">
        <f t="shared" si="140"/>
        <v>616</v>
      </c>
      <c r="R161" s="66">
        <f t="shared" si="127"/>
        <v>1539</v>
      </c>
      <c r="S161" s="61">
        <f t="shared" si="130"/>
        <v>9384</v>
      </c>
      <c r="T161" s="67">
        <v>111</v>
      </c>
    </row>
    <row r="162" spans="1:20" s="55" customFormat="1" ht="21" customHeight="1" thickBot="1" x14ac:dyDescent="0.45">
      <c r="A162" s="65" t="s">
        <v>344</v>
      </c>
      <c r="B162" s="57" t="s">
        <v>772</v>
      </c>
      <c r="C162" s="57" t="s">
        <v>291</v>
      </c>
      <c r="D162" s="57" t="s">
        <v>295</v>
      </c>
      <c r="E162" s="58" t="s">
        <v>34</v>
      </c>
      <c r="F162" s="58" t="s">
        <v>35</v>
      </c>
      <c r="G162" s="59">
        <v>10000</v>
      </c>
      <c r="H162" s="66">
        <v>0</v>
      </c>
      <c r="I162" s="66">
        <v>25</v>
      </c>
      <c r="J162" s="66">
        <f t="shared" si="126"/>
        <v>287</v>
      </c>
      <c r="K162" s="66">
        <f t="shared" si="141"/>
        <v>710</v>
      </c>
      <c r="L162" s="66">
        <f t="shared" si="131"/>
        <v>120</v>
      </c>
      <c r="M162" s="66">
        <f t="shared" si="128"/>
        <v>304</v>
      </c>
      <c r="N162" s="66">
        <f t="shared" si="129"/>
        <v>709</v>
      </c>
      <c r="O162" s="66">
        <v>0</v>
      </c>
      <c r="P162" s="66">
        <f t="shared" ref="P162:P191" si="150">+H162+I162+J162+K162+L162+M162+N162+O162</f>
        <v>2155</v>
      </c>
      <c r="Q162" s="66">
        <f t="shared" si="140"/>
        <v>616</v>
      </c>
      <c r="R162" s="66">
        <f t="shared" si="127"/>
        <v>1539</v>
      </c>
      <c r="S162" s="61">
        <f t="shared" si="130"/>
        <v>9384</v>
      </c>
      <c r="T162" s="67">
        <v>111</v>
      </c>
    </row>
    <row r="163" spans="1:20" s="55" customFormat="1" ht="21" customHeight="1" thickBot="1" x14ac:dyDescent="0.45">
      <c r="A163" s="65" t="s">
        <v>345</v>
      </c>
      <c r="B163" s="57" t="s">
        <v>346</v>
      </c>
      <c r="C163" s="57" t="s">
        <v>291</v>
      </c>
      <c r="D163" s="57" t="s">
        <v>295</v>
      </c>
      <c r="E163" s="58" t="s">
        <v>34</v>
      </c>
      <c r="F163" s="58" t="s">
        <v>35</v>
      </c>
      <c r="G163" s="59">
        <v>10000</v>
      </c>
      <c r="H163" s="66">
        <v>0</v>
      </c>
      <c r="I163" s="66">
        <v>25</v>
      </c>
      <c r="J163" s="66">
        <f t="shared" si="126"/>
        <v>287</v>
      </c>
      <c r="K163" s="66">
        <f t="shared" si="141"/>
        <v>710</v>
      </c>
      <c r="L163" s="66">
        <f t="shared" si="131"/>
        <v>120</v>
      </c>
      <c r="M163" s="66">
        <f t="shared" si="128"/>
        <v>304</v>
      </c>
      <c r="N163" s="66">
        <f t="shared" si="129"/>
        <v>709</v>
      </c>
      <c r="O163" s="66">
        <v>0</v>
      </c>
      <c r="P163" s="66">
        <f t="shared" si="150"/>
        <v>2155</v>
      </c>
      <c r="Q163" s="66">
        <f t="shared" si="140"/>
        <v>616</v>
      </c>
      <c r="R163" s="66">
        <f t="shared" si="127"/>
        <v>1539</v>
      </c>
      <c r="S163" s="61">
        <f t="shared" si="130"/>
        <v>9384</v>
      </c>
      <c r="T163" s="67">
        <v>111</v>
      </c>
    </row>
    <row r="164" spans="1:20" s="55" customFormat="1" ht="21" customHeight="1" thickBot="1" x14ac:dyDescent="0.45">
      <c r="A164" s="65" t="s">
        <v>347</v>
      </c>
      <c r="B164" s="57" t="s">
        <v>348</v>
      </c>
      <c r="C164" s="57" t="s">
        <v>291</v>
      </c>
      <c r="D164" s="57" t="s">
        <v>304</v>
      </c>
      <c r="E164" s="58" t="s">
        <v>34</v>
      </c>
      <c r="F164" s="58" t="s">
        <v>35</v>
      </c>
      <c r="G164" s="59">
        <v>10000</v>
      </c>
      <c r="H164" s="66">
        <v>0</v>
      </c>
      <c r="I164" s="66">
        <v>25</v>
      </c>
      <c r="J164" s="66">
        <f t="shared" si="126"/>
        <v>287</v>
      </c>
      <c r="K164" s="66">
        <f t="shared" si="141"/>
        <v>710</v>
      </c>
      <c r="L164" s="66">
        <f t="shared" si="131"/>
        <v>120</v>
      </c>
      <c r="M164" s="66">
        <f t="shared" si="128"/>
        <v>304</v>
      </c>
      <c r="N164" s="66">
        <f t="shared" si="129"/>
        <v>709</v>
      </c>
      <c r="O164" s="66">
        <v>0</v>
      </c>
      <c r="P164" s="66">
        <f t="shared" si="150"/>
        <v>2155</v>
      </c>
      <c r="Q164" s="66">
        <f t="shared" si="140"/>
        <v>616</v>
      </c>
      <c r="R164" s="66">
        <f t="shared" si="127"/>
        <v>1539</v>
      </c>
      <c r="S164" s="61">
        <f t="shared" si="130"/>
        <v>9384</v>
      </c>
      <c r="T164" s="67">
        <v>111</v>
      </c>
    </row>
    <row r="165" spans="1:20" s="55" customFormat="1" ht="21" customHeight="1" thickBot="1" x14ac:dyDescent="0.45">
      <c r="A165" s="65" t="s">
        <v>349</v>
      </c>
      <c r="B165" s="57" t="s">
        <v>350</v>
      </c>
      <c r="C165" s="57" t="s">
        <v>291</v>
      </c>
      <c r="D165" s="57" t="s">
        <v>295</v>
      </c>
      <c r="E165" s="58" t="s">
        <v>34</v>
      </c>
      <c r="F165" s="58" t="s">
        <v>35</v>
      </c>
      <c r="G165" s="59">
        <v>13000</v>
      </c>
      <c r="H165" s="66">
        <v>0</v>
      </c>
      <c r="I165" s="66">
        <v>25</v>
      </c>
      <c r="J165" s="66">
        <f t="shared" si="126"/>
        <v>373.1</v>
      </c>
      <c r="K165" s="66">
        <f t="shared" si="141"/>
        <v>923</v>
      </c>
      <c r="L165" s="66">
        <f t="shared" si="131"/>
        <v>156</v>
      </c>
      <c r="M165" s="66">
        <f t="shared" si="128"/>
        <v>395.2</v>
      </c>
      <c r="N165" s="66">
        <f t="shared" si="129"/>
        <v>921.7</v>
      </c>
      <c r="O165" s="66">
        <v>1587.38</v>
      </c>
      <c r="P165" s="66">
        <f t="shared" si="150"/>
        <v>4381.38</v>
      </c>
      <c r="Q165" s="66">
        <f t="shared" si="140"/>
        <v>2380.6799999999998</v>
      </c>
      <c r="R165" s="66">
        <f t="shared" si="127"/>
        <v>2000.7</v>
      </c>
      <c r="S165" s="61">
        <f t="shared" si="130"/>
        <v>10619.32</v>
      </c>
      <c r="T165" s="67">
        <v>111</v>
      </c>
    </row>
    <row r="166" spans="1:20" s="55" customFormat="1" ht="21" customHeight="1" thickBot="1" x14ac:dyDescent="0.45">
      <c r="A166" s="65" t="s">
        <v>351</v>
      </c>
      <c r="B166" s="57" t="s">
        <v>352</v>
      </c>
      <c r="C166" s="57" t="s">
        <v>291</v>
      </c>
      <c r="D166" s="57" t="s">
        <v>51</v>
      </c>
      <c r="E166" s="58" t="s">
        <v>29</v>
      </c>
      <c r="F166" s="58" t="s">
        <v>35</v>
      </c>
      <c r="G166" s="59">
        <v>25000</v>
      </c>
      <c r="H166" s="66">
        <v>0</v>
      </c>
      <c r="I166" s="66">
        <v>25</v>
      </c>
      <c r="J166" s="66">
        <f t="shared" si="126"/>
        <v>717.5</v>
      </c>
      <c r="K166" s="66">
        <f t="shared" si="141"/>
        <v>1775</v>
      </c>
      <c r="L166" s="66">
        <f t="shared" si="131"/>
        <v>300</v>
      </c>
      <c r="M166" s="66">
        <f t="shared" si="128"/>
        <v>760</v>
      </c>
      <c r="N166" s="66">
        <f t="shared" si="129"/>
        <v>1772.5000000000002</v>
      </c>
      <c r="O166" s="66">
        <v>1587.38</v>
      </c>
      <c r="P166" s="66">
        <f t="shared" si="150"/>
        <v>6937.38</v>
      </c>
      <c r="Q166" s="66">
        <f t="shared" si="140"/>
        <v>3089.88</v>
      </c>
      <c r="R166" s="66">
        <f t="shared" si="127"/>
        <v>3847.5</v>
      </c>
      <c r="S166" s="61">
        <f t="shared" si="130"/>
        <v>21910.12</v>
      </c>
      <c r="T166" s="67">
        <v>111</v>
      </c>
    </row>
    <row r="167" spans="1:20" s="55" customFormat="1" ht="40.5" thickBot="1" x14ac:dyDescent="0.45">
      <c r="A167" s="65" t="s">
        <v>353</v>
      </c>
      <c r="B167" s="57" t="s">
        <v>354</v>
      </c>
      <c r="C167" s="57" t="s">
        <v>291</v>
      </c>
      <c r="D167" s="57" t="s">
        <v>312</v>
      </c>
      <c r="E167" s="58" t="s">
        <v>29</v>
      </c>
      <c r="F167" s="58" t="s">
        <v>35</v>
      </c>
      <c r="G167" s="59">
        <v>30000</v>
      </c>
      <c r="H167" s="66">
        <v>0</v>
      </c>
      <c r="I167" s="66">
        <v>25</v>
      </c>
      <c r="J167" s="66">
        <f t="shared" si="126"/>
        <v>861</v>
      </c>
      <c r="K167" s="66">
        <f t="shared" si="141"/>
        <v>2130</v>
      </c>
      <c r="L167" s="66">
        <f t="shared" si="131"/>
        <v>360</v>
      </c>
      <c r="M167" s="66">
        <f t="shared" si="128"/>
        <v>912</v>
      </c>
      <c r="N167" s="66">
        <f t="shared" si="129"/>
        <v>2127</v>
      </c>
      <c r="O167" s="66">
        <v>0</v>
      </c>
      <c r="P167" s="66">
        <f t="shared" si="150"/>
        <v>6415</v>
      </c>
      <c r="Q167" s="66">
        <f t="shared" si="140"/>
        <v>1798</v>
      </c>
      <c r="R167" s="66">
        <f t="shared" si="127"/>
        <v>4617</v>
      </c>
      <c r="S167" s="61">
        <f t="shared" si="130"/>
        <v>28202</v>
      </c>
      <c r="T167" s="67">
        <v>111</v>
      </c>
    </row>
    <row r="168" spans="1:20" s="55" customFormat="1" ht="21" customHeight="1" thickBot="1" x14ac:dyDescent="0.45">
      <c r="A168" s="65" t="s">
        <v>355</v>
      </c>
      <c r="B168" s="57" t="s">
        <v>356</v>
      </c>
      <c r="C168" s="57" t="s">
        <v>291</v>
      </c>
      <c r="D168" s="57" t="s">
        <v>295</v>
      </c>
      <c r="E168" s="58" t="s">
        <v>34</v>
      </c>
      <c r="F168" s="58" t="s">
        <v>35</v>
      </c>
      <c r="G168" s="59">
        <v>12000</v>
      </c>
      <c r="H168" s="66">
        <v>0</v>
      </c>
      <c r="I168" s="66">
        <v>25</v>
      </c>
      <c r="J168" s="66">
        <f t="shared" ref="J168" si="151">ROUNDUP(G168*2.87%,2)</f>
        <v>344.4</v>
      </c>
      <c r="K168" s="66">
        <f t="shared" si="141"/>
        <v>852</v>
      </c>
      <c r="L168" s="66">
        <f t="shared" ref="L168" si="152">+G168*1.2%</f>
        <v>144</v>
      </c>
      <c r="M168" s="66">
        <f t="shared" ref="M168" si="153">+G168*3.04%</f>
        <v>364.8</v>
      </c>
      <c r="N168" s="66">
        <f t="shared" ref="N168" si="154">+G168*7.09%</f>
        <v>850.80000000000007</v>
      </c>
      <c r="O168" s="66">
        <v>0</v>
      </c>
      <c r="P168" s="66">
        <f t="shared" si="150"/>
        <v>2581</v>
      </c>
      <c r="Q168" s="66">
        <f t="shared" si="140"/>
        <v>734.2</v>
      </c>
      <c r="R168" s="66">
        <f t="shared" ref="R168" si="155">+K168+L168+N168</f>
        <v>1846.8000000000002</v>
      </c>
      <c r="S168" s="61">
        <f t="shared" ref="S168" si="156">ROUNDUP(G168-Q168,2)</f>
        <v>11265.8</v>
      </c>
      <c r="T168" s="67">
        <v>111</v>
      </c>
    </row>
    <row r="169" spans="1:20" s="55" customFormat="1" ht="21" customHeight="1" thickBot="1" x14ac:dyDescent="0.45">
      <c r="A169" s="65" t="s">
        <v>894</v>
      </c>
      <c r="B169" s="57" t="s">
        <v>895</v>
      </c>
      <c r="C169" s="57" t="s">
        <v>291</v>
      </c>
      <c r="D169" s="57" t="s">
        <v>295</v>
      </c>
      <c r="E169" s="58" t="s">
        <v>34</v>
      </c>
      <c r="F169" s="58" t="s">
        <v>35</v>
      </c>
      <c r="G169" s="59">
        <v>12000</v>
      </c>
      <c r="H169" s="66">
        <v>0</v>
      </c>
      <c r="I169" s="66">
        <v>25</v>
      </c>
      <c r="J169" s="66">
        <f t="shared" si="126"/>
        <v>344.4</v>
      </c>
      <c r="K169" s="66">
        <f t="shared" si="141"/>
        <v>852</v>
      </c>
      <c r="L169" s="66">
        <f t="shared" si="131"/>
        <v>144</v>
      </c>
      <c r="M169" s="66">
        <f t="shared" si="128"/>
        <v>364.8</v>
      </c>
      <c r="N169" s="66">
        <f t="shared" si="129"/>
        <v>850.80000000000007</v>
      </c>
      <c r="O169" s="66">
        <v>0</v>
      </c>
      <c r="P169" s="66">
        <f t="shared" si="150"/>
        <v>2581</v>
      </c>
      <c r="Q169" s="66">
        <f t="shared" si="140"/>
        <v>734.2</v>
      </c>
      <c r="R169" s="66">
        <f t="shared" si="127"/>
        <v>1846.8000000000002</v>
      </c>
      <c r="S169" s="61">
        <f t="shared" si="130"/>
        <v>11265.8</v>
      </c>
      <c r="T169" s="67">
        <v>111</v>
      </c>
    </row>
    <row r="170" spans="1:20" s="55" customFormat="1" ht="21" customHeight="1" thickBot="1" x14ac:dyDescent="0.45">
      <c r="A170" s="65" t="s">
        <v>360</v>
      </c>
      <c r="B170" s="57" t="s">
        <v>361</v>
      </c>
      <c r="C170" s="57" t="s">
        <v>359</v>
      </c>
      <c r="D170" s="57" t="s">
        <v>54</v>
      </c>
      <c r="E170" s="58" t="s">
        <v>34</v>
      </c>
      <c r="F170" s="58" t="s">
        <v>35</v>
      </c>
      <c r="G170" s="59">
        <v>25000</v>
      </c>
      <c r="H170" s="66">
        <v>0</v>
      </c>
      <c r="I170" s="66">
        <v>25</v>
      </c>
      <c r="J170" s="66">
        <f t="shared" si="126"/>
        <v>717.5</v>
      </c>
      <c r="K170" s="66">
        <f t="shared" si="141"/>
        <v>1775</v>
      </c>
      <c r="L170" s="66">
        <f t="shared" si="131"/>
        <v>300</v>
      </c>
      <c r="M170" s="66">
        <f t="shared" si="128"/>
        <v>760</v>
      </c>
      <c r="N170" s="66">
        <f t="shared" si="129"/>
        <v>1772.5000000000002</v>
      </c>
      <c r="O170" s="66">
        <v>0</v>
      </c>
      <c r="P170" s="66">
        <f t="shared" si="150"/>
        <v>5350</v>
      </c>
      <c r="Q170" s="66">
        <f t="shared" si="140"/>
        <v>1502.5</v>
      </c>
      <c r="R170" s="66">
        <f t="shared" si="127"/>
        <v>3847.5</v>
      </c>
      <c r="S170" s="61">
        <f t="shared" si="130"/>
        <v>23497.5</v>
      </c>
      <c r="T170" s="67">
        <v>111</v>
      </c>
    </row>
    <row r="171" spans="1:20" s="55" customFormat="1" ht="21" customHeight="1" thickBot="1" x14ac:dyDescent="0.45">
      <c r="A171" s="65" t="s">
        <v>31</v>
      </c>
      <c r="B171" s="57" t="s">
        <v>32</v>
      </c>
      <c r="C171" s="57" t="s">
        <v>359</v>
      </c>
      <c r="D171" s="57" t="s">
        <v>33</v>
      </c>
      <c r="E171" s="58" t="s">
        <v>34</v>
      </c>
      <c r="F171" s="58" t="s">
        <v>35</v>
      </c>
      <c r="G171" s="59">
        <v>28000</v>
      </c>
      <c r="H171" s="66">
        <v>0</v>
      </c>
      <c r="I171" s="66">
        <v>25</v>
      </c>
      <c r="J171" s="66">
        <f>ROUNDUP(G171*2.87%,2)</f>
        <v>803.6</v>
      </c>
      <c r="K171" s="66">
        <f t="shared" si="141"/>
        <v>1988</v>
      </c>
      <c r="L171" s="66">
        <f>240+96</f>
        <v>336</v>
      </c>
      <c r="M171" s="66">
        <f>+G171*3.04%</f>
        <v>851.2</v>
      </c>
      <c r="N171" s="66">
        <f>+G171*7.09%</f>
        <v>1985.2</v>
      </c>
      <c r="O171" s="66">
        <v>0</v>
      </c>
      <c r="P171" s="66">
        <f>+H171+I171+J171+K171+L171+M171+N171+O171</f>
        <v>5989</v>
      </c>
      <c r="Q171" s="66">
        <f>ROUNDUP(H171+I171+J171+M171+O171,2)</f>
        <v>1679.8</v>
      </c>
      <c r="R171" s="66">
        <f>+K171+L171+N171</f>
        <v>4309.2</v>
      </c>
      <c r="S171" s="61">
        <f>ROUNDUP(G171-Q171,2)</f>
        <v>26320.2</v>
      </c>
      <c r="T171" s="67">
        <v>111</v>
      </c>
    </row>
    <row r="172" spans="1:20" s="55" customFormat="1" ht="21" customHeight="1" thickBot="1" x14ac:dyDescent="0.45">
      <c r="A172" s="65" t="s">
        <v>774</v>
      </c>
      <c r="B172" s="57" t="s">
        <v>775</v>
      </c>
      <c r="C172" s="57" t="s">
        <v>359</v>
      </c>
      <c r="D172" s="57" t="s">
        <v>63</v>
      </c>
      <c r="E172" s="58" t="s">
        <v>29</v>
      </c>
      <c r="F172" s="58" t="s">
        <v>35</v>
      </c>
      <c r="G172" s="59">
        <v>30000</v>
      </c>
      <c r="H172" s="66">
        <v>0</v>
      </c>
      <c r="I172" s="66">
        <v>25</v>
      </c>
      <c r="J172" s="66">
        <f>ROUNDUP(G172*2.87%,2)</f>
        <v>861</v>
      </c>
      <c r="K172" s="66">
        <f t="shared" si="141"/>
        <v>2130</v>
      </c>
      <c r="L172" s="66">
        <f>+G172*1.2%</f>
        <v>360</v>
      </c>
      <c r="M172" s="66">
        <f>+G172*3.04%</f>
        <v>912</v>
      </c>
      <c r="N172" s="66">
        <f>+G172*7.09%</f>
        <v>2127</v>
      </c>
      <c r="O172" s="66">
        <v>0</v>
      </c>
      <c r="P172" s="66">
        <f t="shared" si="150"/>
        <v>6415</v>
      </c>
      <c r="Q172" s="66">
        <f t="shared" si="140"/>
        <v>1798</v>
      </c>
      <c r="R172" s="66">
        <f>+K172+L172+N172</f>
        <v>4617</v>
      </c>
      <c r="S172" s="61">
        <f>ROUNDUP(G172-Q172,2)</f>
        <v>28202</v>
      </c>
      <c r="T172" s="67">
        <v>111</v>
      </c>
    </row>
    <row r="173" spans="1:20" s="55" customFormat="1" ht="21" customHeight="1" thickBot="1" x14ac:dyDescent="0.45">
      <c r="A173" s="65" t="s">
        <v>52</v>
      </c>
      <c r="B173" s="57" t="s">
        <v>53</v>
      </c>
      <c r="C173" s="57" t="s">
        <v>359</v>
      </c>
      <c r="D173" s="57" t="s">
        <v>54</v>
      </c>
      <c r="E173" s="58" t="s">
        <v>34</v>
      </c>
      <c r="F173" s="58" t="s">
        <v>35</v>
      </c>
      <c r="G173" s="59">
        <v>15000</v>
      </c>
      <c r="H173" s="66">
        <v>0</v>
      </c>
      <c r="I173" s="66">
        <v>25</v>
      </c>
      <c r="J173" s="66">
        <f>ROUNDUP(G173*2.87%,2)</f>
        <v>430.5</v>
      </c>
      <c r="K173" s="66">
        <f>ROUNDUP(G173*7.1%,2)</f>
        <v>1065</v>
      </c>
      <c r="L173" s="66">
        <f>+G173*1.2%</f>
        <v>180</v>
      </c>
      <c r="M173" s="66">
        <f>+G173*3.04%</f>
        <v>456</v>
      </c>
      <c r="N173" s="66">
        <f>+G173*7.09%</f>
        <v>1063.5</v>
      </c>
      <c r="O173" s="66">
        <v>0</v>
      </c>
      <c r="P173" s="66">
        <f>+H173+I173+J173+K173+L173+M173+N173+O173</f>
        <v>3220</v>
      </c>
      <c r="Q173" s="66">
        <f>ROUNDUP(H173+I173+J173+M173+O173,2)</f>
        <v>911.5</v>
      </c>
      <c r="R173" s="66">
        <f>+K173+L173+N173</f>
        <v>2308.5</v>
      </c>
      <c r="S173" s="61">
        <f>ROUNDUP(G173-Q173,2)</f>
        <v>14088.5</v>
      </c>
      <c r="T173" s="67">
        <v>111</v>
      </c>
    </row>
    <row r="174" spans="1:20" s="55" customFormat="1" ht="21" customHeight="1" thickBot="1" x14ac:dyDescent="0.45">
      <c r="A174" s="65" t="s">
        <v>884</v>
      </c>
      <c r="B174" s="57" t="s">
        <v>885</v>
      </c>
      <c r="C174" s="57" t="s">
        <v>364</v>
      </c>
      <c r="D174" s="57" t="s">
        <v>63</v>
      </c>
      <c r="E174" s="58" t="s">
        <v>29</v>
      </c>
      <c r="F174" s="58" t="s">
        <v>35</v>
      </c>
      <c r="G174" s="59">
        <v>35000</v>
      </c>
      <c r="H174" s="66">
        <v>0</v>
      </c>
      <c r="I174" s="66">
        <v>25</v>
      </c>
      <c r="J174" s="66">
        <f t="shared" ref="J174" si="157">ROUNDUP(G174*2.87%,2)</f>
        <v>1004.5</v>
      </c>
      <c r="K174" s="66">
        <f t="shared" ref="K174" si="158">ROUNDUP(G174*7.1%,2)</f>
        <v>2485</v>
      </c>
      <c r="L174" s="66">
        <f t="shared" ref="L174" si="159">+G174*1.2%</f>
        <v>420</v>
      </c>
      <c r="M174" s="66">
        <f t="shared" ref="M174" si="160">+G174*3.04%</f>
        <v>1064</v>
      </c>
      <c r="N174" s="66">
        <f t="shared" ref="N174" si="161">+G174*7.09%</f>
        <v>2481.5</v>
      </c>
      <c r="O174" s="66">
        <v>0</v>
      </c>
      <c r="P174" s="66">
        <f t="shared" ref="P174" si="162">+H174+I174+J174+K174+L174+M174+N174+O174</f>
        <v>7480</v>
      </c>
      <c r="Q174" s="66">
        <f t="shared" ref="Q174" si="163">ROUNDUP(H174+I174+J174+M174+O174,2)</f>
        <v>2093.5</v>
      </c>
      <c r="R174" s="66">
        <f t="shared" ref="R174" si="164">+K174+L174+N174</f>
        <v>5386.5</v>
      </c>
      <c r="S174" s="61">
        <f t="shared" ref="S174" si="165">ROUNDUP(G174-Q174,2)</f>
        <v>32906.5</v>
      </c>
      <c r="T174" s="67">
        <v>111</v>
      </c>
    </row>
    <row r="175" spans="1:20" s="55" customFormat="1" ht="21" customHeight="1" thickBot="1" x14ac:dyDescent="0.45">
      <c r="A175" s="65" t="s">
        <v>315</v>
      </c>
      <c r="B175" s="57" t="s">
        <v>316</v>
      </c>
      <c r="C175" s="57" t="s">
        <v>364</v>
      </c>
      <c r="D175" s="57" t="s">
        <v>317</v>
      </c>
      <c r="E175" s="58" t="s">
        <v>34</v>
      </c>
      <c r="F175" s="58" t="s">
        <v>35</v>
      </c>
      <c r="G175" s="59">
        <v>15400</v>
      </c>
      <c r="H175" s="66">
        <v>0</v>
      </c>
      <c r="I175" s="66">
        <v>25</v>
      </c>
      <c r="J175" s="66">
        <f>ROUNDUP(G175*2.87%,2)</f>
        <v>441.98</v>
      </c>
      <c r="K175" s="66">
        <f>ROUNDUP(G175*7.1%,2)</f>
        <v>1093.4000000000001</v>
      </c>
      <c r="L175" s="66">
        <f>+G175*1.2%</f>
        <v>184.8</v>
      </c>
      <c r="M175" s="66">
        <f>+G175*3.04%</f>
        <v>468.16</v>
      </c>
      <c r="N175" s="66">
        <f>+G175*7.09%</f>
        <v>1091.8600000000001</v>
      </c>
      <c r="O175" s="66">
        <v>0</v>
      </c>
      <c r="P175" s="66">
        <f>+H175+I175+J175+K175+L175+M175+N175+O175</f>
        <v>3305.2000000000003</v>
      </c>
      <c r="Q175" s="66">
        <f>ROUNDUP(H175+I175+J175+M175+O175,2)</f>
        <v>935.14</v>
      </c>
      <c r="R175" s="66">
        <f>+K175+L175+N175</f>
        <v>2370.0600000000004</v>
      </c>
      <c r="S175" s="61">
        <f>ROUNDUP(G175-Q175,2)</f>
        <v>14464.86</v>
      </c>
      <c r="T175" s="67">
        <v>111</v>
      </c>
    </row>
    <row r="176" spans="1:20" s="55" customFormat="1" ht="21" customHeight="1" thickBot="1" x14ac:dyDescent="0.45">
      <c r="A176" s="65" t="s">
        <v>362</v>
      </c>
      <c r="B176" s="57" t="s">
        <v>363</v>
      </c>
      <c r="C176" s="57" t="s">
        <v>364</v>
      </c>
      <c r="D176" s="57" t="s">
        <v>365</v>
      </c>
      <c r="E176" s="58" t="s">
        <v>29</v>
      </c>
      <c r="F176" s="58" t="s">
        <v>35</v>
      </c>
      <c r="G176" s="59">
        <v>25000</v>
      </c>
      <c r="H176" s="66">
        <v>0</v>
      </c>
      <c r="I176" s="66">
        <v>25</v>
      </c>
      <c r="J176" s="66">
        <f t="shared" si="126"/>
        <v>717.5</v>
      </c>
      <c r="K176" s="66">
        <f t="shared" si="141"/>
        <v>1775</v>
      </c>
      <c r="L176" s="66">
        <f t="shared" si="131"/>
        <v>300</v>
      </c>
      <c r="M176" s="66">
        <f t="shared" si="128"/>
        <v>760</v>
      </c>
      <c r="N176" s="66">
        <f t="shared" si="129"/>
        <v>1772.5000000000002</v>
      </c>
      <c r="O176" s="66">
        <v>0</v>
      </c>
      <c r="P176" s="66">
        <f t="shared" si="150"/>
        <v>5350</v>
      </c>
      <c r="Q176" s="66">
        <f t="shared" si="140"/>
        <v>1502.5</v>
      </c>
      <c r="R176" s="66">
        <f t="shared" si="127"/>
        <v>3847.5</v>
      </c>
      <c r="S176" s="61">
        <f t="shared" si="130"/>
        <v>23497.5</v>
      </c>
      <c r="T176" s="67">
        <v>111</v>
      </c>
    </row>
    <row r="177" spans="1:20" s="55" customFormat="1" ht="21" customHeight="1" thickBot="1" x14ac:dyDescent="0.45">
      <c r="A177" s="65" t="s">
        <v>366</v>
      </c>
      <c r="B177" s="57" t="s">
        <v>367</v>
      </c>
      <c r="C177" s="57" t="s">
        <v>364</v>
      </c>
      <c r="D177" s="57" t="s">
        <v>368</v>
      </c>
      <c r="E177" s="58" t="s">
        <v>29</v>
      </c>
      <c r="F177" s="58" t="s">
        <v>35</v>
      </c>
      <c r="G177" s="59">
        <v>15000</v>
      </c>
      <c r="H177" s="66">
        <v>0</v>
      </c>
      <c r="I177" s="66">
        <v>25</v>
      </c>
      <c r="J177" s="66">
        <f t="shared" si="126"/>
        <v>430.5</v>
      </c>
      <c r="K177" s="66">
        <f t="shared" si="141"/>
        <v>1065</v>
      </c>
      <c r="L177" s="66">
        <f t="shared" si="131"/>
        <v>180</v>
      </c>
      <c r="M177" s="66">
        <f t="shared" si="128"/>
        <v>456</v>
      </c>
      <c r="N177" s="66">
        <f t="shared" si="129"/>
        <v>1063.5</v>
      </c>
      <c r="O177" s="66">
        <v>0</v>
      </c>
      <c r="P177" s="66">
        <f t="shared" si="150"/>
        <v>3220</v>
      </c>
      <c r="Q177" s="66">
        <f t="shared" si="140"/>
        <v>911.5</v>
      </c>
      <c r="R177" s="66">
        <f t="shared" si="127"/>
        <v>2308.5</v>
      </c>
      <c r="S177" s="61">
        <f t="shared" si="130"/>
        <v>14088.5</v>
      </c>
      <c r="T177" s="67">
        <v>111</v>
      </c>
    </row>
    <row r="178" spans="1:20" s="55" customFormat="1" ht="21" customHeight="1" thickBot="1" x14ac:dyDescent="0.45">
      <c r="A178" s="65" t="s">
        <v>369</v>
      </c>
      <c r="B178" s="57" t="s">
        <v>370</v>
      </c>
      <c r="C178" s="57" t="s">
        <v>364</v>
      </c>
      <c r="D178" s="57" t="s">
        <v>368</v>
      </c>
      <c r="E178" s="58" t="s">
        <v>29</v>
      </c>
      <c r="F178" s="58" t="s">
        <v>35</v>
      </c>
      <c r="G178" s="59">
        <v>15000</v>
      </c>
      <c r="H178" s="66">
        <v>0</v>
      </c>
      <c r="I178" s="66">
        <v>25</v>
      </c>
      <c r="J178" s="66">
        <f t="shared" si="126"/>
        <v>430.5</v>
      </c>
      <c r="K178" s="66">
        <f t="shared" si="141"/>
        <v>1065</v>
      </c>
      <c r="L178" s="66">
        <f t="shared" si="131"/>
        <v>180</v>
      </c>
      <c r="M178" s="66">
        <f t="shared" si="128"/>
        <v>456</v>
      </c>
      <c r="N178" s="66">
        <f t="shared" si="129"/>
        <v>1063.5</v>
      </c>
      <c r="O178" s="66">
        <v>0</v>
      </c>
      <c r="P178" s="66">
        <f t="shared" si="150"/>
        <v>3220</v>
      </c>
      <c r="Q178" s="66">
        <f t="shared" si="140"/>
        <v>911.5</v>
      </c>
      <c r="R178" s="66">
        <f t="shared" si="127"/>
        <v>2308.5</v>
      </c>
      <c r="S178" s="61">
        <f t="shared" si="130"/>
        <v>14088.5</v>
      </c>
      <c r="T178" s="67">
        <v>111</v>
      </c>
    </row>
    <row r="179" spans="1:20" s="55" customFormat="1" ht="21" customHeight="1" thickBot="1" x14ac:dyDescent="0.45">
      <c r="A179" s="65" t="s">
        <v>371</v>
      </c>
      <c r="B179" s="57" t="s">
        <v>372</v>
      </c>
      <c r="C179" s="57" t="s">
        <v>364</v>
      </c>
      <c r="D179" s="57" t="s">
        <v>368</v>
      </c>
      <c r="E179" s="58" t="s">
        <v>29</v>
      </c>
      <c r="F179" s="58" t="s">
        <v>35</v>
      </c>
      <c r="G179" s="59">
        <v>15000</v>
      </c>
      <c r="H179" s="66">
        <v>0</v>
      </c>
      <c r="I179" s="66">
        <v>25</v>
      </c>
      <c r="J179" s="66">
        <f t="shared" si="126"/>
        <v>430.5</v>
      </c>
      <c r="K179" s="66">
        <f t="shared" si="141"/>
        <v>1065</v>
      </c>
      <c r="L179" s="66">
        <f t="shared" si="131"/>
        <v>180</v>
      </c>
      <c r="M179" s="66">
        <f t="shared" si="128"/>
        <v>456</v>
      </c>
      <c r="N179" s="66">
        <f t="shared" si="129"/>
        <v>1063.5</v>
      </c>
      <c r="O179" s="66">
        <v>0</v>
      </c>
      <c r="P179" s="66">
        <f t="shared" si="150"/>
        <v>3220</v>
      </c>
      <c r="Q179" s="66">
        <f t="shared" si="140"/>
        <v>911.5</v>
      </c>
      <c r="R179" s="66">
        <f t="shared" si="127"/>
        <v>2308.5</v>
      </c>
      <c r="S179" s="61">
        <f t="shared" si="130"/>
        <v>14088.5</v>
      </c>
      <c r="T179" s="67">
        <v>111</v>
      </c>
    </row>
    <row r="180" spans="1:20" s="55" customFormat="1" ht="21" customHeight="1" thickBot="1" x14ac:dyDescent="0.45">
      <c r="A180" s="65" t="s">
        <v>858</v>
      </c>
      <c r="B180" s="57" t="s">
        <v>859</v>
      </c>
      <c r="C180" s="57" t="s">
        <v>364</v>
      </c>
      <c r="D180" s="57" t="s">
        <v>368</v>
      </c>
      <c r="E180" s="58" t="s">
        <v>29</v>
      </c>
      <c r="F180" s="58" t="s">
        <v>35</v>
      </c>
      <c r="G180" s="59">
        <v>15000</v>
      </c>
      <c r="H180" s="66">
        <v>0</v>
      </c>
      <c r="I180" s="66">
        <v>25</v>
      </c>
      <c r="J180" s="66">
        <f t="shared" ref="J180" si="166">ROUNDUP(G180*2.87%,2)</f>
        <v>430.5</v>
      </c>
      <c r="K180" s="66">
        <f t="shared" ref="K180" si="167">ROUNDUP(G180*7.1%,2)</f>
        <v>1065</v>
      </c>
      <c r="L180" s="66">
        <f t="shared" ref="L180" si="168">+G180*1.2%</f>
        <v>180</v>
      </c>
      <c r="M180" s="66">
        <f t="shared" ref="M180" si="169">+G180*3.04%</f>
        <v>456</v>
      </c>
      <c r="N180" s="66">
        <f t="shared" ref="N180" si="170">+G180*7.09%</f>
        <v>1063.5</v>
      </c>
      <c r="O180" s="66">
        <v>0</v>
      </c>
      <c r="P180" s="66">
        <f t="shared" ref="P180" si="171">+H180+I180+J180+K180+L180+M180+N180+O180</f>
        <v>3220</v>
      </c>
      <c r="Q180" s="66">
        <f t="shared" ref="Q180" si="172">ROUNDUP(H180+I180+J180+M180+O180,2)</f>
        <v>911.5</v>
      </c>
      <c r="R180" s="66">
        <f t="shared" ref="R180" si="173">+K180+L180+N180</f>
        <v>2308.5</v>
      </c>
      <c r="S180" s="61">
        <f t="shared" ref="S180" si="174">ROUNDUP(G180-Q180,2)</f>
        <v>14088.5</v>
      </c>
      <c r="T180" s="67">
        <v>111</v>
      </c>
    </row>
    <row r="181" spans="1:20" s="55" customFormat="1" ht="21" customHeight="1" thickBot="1" x14ac:dyDescent="0.45">
      <c r="A181" s="65" t="s">
        <v>883</v>
      </c>
      <c r="B181" s="57" t="s">
        <v>882</v>
      </c>
      <c r="C181" s="57" t="s">
        <v>364</v>
      </c>
      <c r="D181" s="57" t="s">
        <v>368</v>
      </c>
      <c r="E181" s="58" t="s">
        <v>29</v>
      </c>
      <c r="F181" s="58" t="s">
        <v>35</v>
      </c>
      <c r="G181" s="59">
        <v>15000</v>
      </c>
      <c r="H181" s="66">
        <v>0</v>
      </c>
      <c r="I181" s="66">
        <v>25</v>
      </c>
      <c r="J181" s="66">
        <f t="shared" ref="J181" si="175">ROUNDUP(G181*2.87%,2)</f>
        <v>430.5</v>
      </c>
      <c r="K181" s="66">
        <f t="shared" si="141"/>
        <v>1065</v>
      </c>
      <c r="L181" s="66">
        <f t="shared" ref="L181" si="176">+G181*1.2%</f>
        <v>180</v>
      </c>
      <c r="M181" s="66">
        <f t="shared" ref="M181" si="177">+G181*3.04%</f>
        <v>456</v>
      </c>
      <c r="N181" s="66">
        <f t="shared" ref="N181" si="178">+G181*7.09%</f>
        <v>1063.5</v>
      </c>
      <c r="O181" s="66">
        <v>0</v>
      </c>
      <c r="P181" s="66">
        <f t="shared" ref="P181" si="179">+H181+I181+J181+K181+L181+M181+N181+O181</f>
        <v>3220</v>
      </c>
      <c r="Q181" s="66">
        <f t="shared" ref="Q181" si="180">ROUNDUP(H181+I181+J181+M181+O181,2)</f>
        <v>911.5</v>
      </c>
      <c r="R181" s="66">
        <f t="shared" ref="R181" si="181">+K181+L181+N181</f>
        <v>2308.5</v>
      </c>
      <c r="S181" s="61">
        <f t="shared" ref="S181" si="182">ROUNDUP(G181-Q181,2)</f>
        <v>14088.5</v>
      </c>
      <c r="T181" s="67">
        <v>111</v>
      </c>
    </row>
    <row r="182" spans="1:20" s="64" customFormat="1" ht="21" customHeight="1" thickBot="1" x14ac:dyDescent="0.45">
      <c r="A182" s="65" t="s">
        <v>925</v>
      </c>
      <c r="B182" s="57" t="s">
        <v>926</v>
      </c>
      <c r="C182" s="57" t="s">
        <v>364</v>
      </c>
      <c r="D182" s="57" t="s">
        <v>368</v>
      </c>
      <c r="E182" s="58" t="s">
        <v>29</v>
      </c>
      <c r="F182" s="58" t="s">
        <v>35</v>
      </c>
      <c r="G182" s="59">
        <v>15000</v>
      </c>
      <c r="H182" s="66">
        <v>0</v>
      </c>
      <c r="I182" s="66">
        <v>25</v>
      </c>
      <c r="J182" s="66">
        <f t="shared" ref="J182" si="183">ROUNDUP(G182*2.87%,2)</f>
        <v>430.5</v>
      </c>
      <c r="K182" s="66">
        <f t="shared" ref="K182" si="184">ROUNDUP(G182*7.1%,2)</f>
        <v>1065</v>
      </c>
      <c r="L182" s="66">
        <f t="shared" ref="L182" si="185">+G182*1.2%</f>
        <v>180</v>
      </c>
      <c r="M182" s="66">
        <f t="shared" ref="M182" si="186">+G182*3.04%</f>
        <v>456</v>
      </c>
      <c r="N182" s="66">
        <f t="shared" ref="N182" si="187">+G182*7.09%</f>
        <v>1063.5</v>
      </c>
      <c r="O182" s="66">
        <v>0</v>
      </c>
      <c r="P182" s="66">
        <f t="shared" ref="P182" si="188">+H182+I182+J182+K182+L182+M182+N182+O182</f>
        <v>3220</v>
      </c>
      <c r="Q182" s="66">
        <f t="shared" ref="Q182" si="189">ROUNDUP(H182+I182+J182+M182+O182,2)</f>
        <v>911.5</v>
      </c>
      <c r="R182" s="66">
        <f t="shared" ref="R182" si="190">+K182+L182+N182</f>
        <v>2308.5</v>
      </c>
      <c r="S182" s="61">
        <f t="shared" ref="S182" si="191">ROUNDUP(G182-Q182,2)</f>
        <v>14088.5</v>
      </c>
      <c r="T182" s="67">
        <v>111</v>
      </c>
    </row>
    <row r="183" spans="1:20" s="55" customFormat="1" ht="21" customHeight="1" thickBot="1" x14ac:dyDescent="0.45">
      <c r="A183" s="65" t="s">
        <v>377</v>
      </c>
      <c r="B183" s="57" t="s">
        <v>378</v>
      </c>
      <c r="C183" s="57" t="s">
        <v>375</v>
      </c>
      <c r="D183" s="57" t="s">
        <v>376</v>
      </c>
      <c r="E183" s="58" t="s">
        <v>29</v>
      </c>
      <c r="F183" s="58" t="s">
        <v>35</v>
      </c>
      <c r="G183" s="59">
        <v>10000</v>
      </c>
      <c r="H183" s="66">
        <v>0</v>
      </c>
      <c r="I183" s="66">
        <v>25</v>
      </c>
      <c r="J183" s="66">
        <f t="shared" si="126"/>
        <v>287</v>
      </c>
      <c r="K183" s="66">
        <f t="shared" si="141"/>
        <v>710</v>
      </c>
      <c r="L183" s="66">
        <f>+G183*1.2%</f>
        <v>120</v>
      </c>
      <c r="M183" s="66">
        <f>+G183*3.04%</f>
        <v>304</v>
      </c>
      <c r="N183" s="66">
        <f>+G183*7.09%</f>
        <v>709</v>
      </c>
      <c r="O183" s="66">
        <v>0</v>
      </c>
      <c r="P183" s="66">
        <f t="shared" si="150"/>
        <v>2155</v>
      </c>
      <c r="Q183" s="66">
        <f t="shared" si="140"/>
        <v>616</v>
      </c>
      <c r="R183" s="66">
        <f>+K183+L183+N183</f>
        <v>1539</v>
      </c>
      <c r="S183" s="61">
        <f t="shared" si="130"/>
        <v>9384</v>
      </c>
      <c r="T183" s="67">
        <v>111</v>
      </c>
    </row>
    <row r="184" spans="1:20" s="55" customFormat="1" ht="21" customHeight="1" thickBot="1" x14ac:dyDescent="0.45">
      <c r="A184" s="65" t="s">
        <v>379</v>
      </c>
      <c r="B184" s="57" t="s">
        <v>380</v>
      </c>
      <c r="C184" s="57" t="s">
        <v>375</v>
      </c>
      <c r="D184" s="57" t="s">
        <v>381</v>
      </c>
      <c r="E184" s="58" t="s">
        <v>29</v>
      </c>
      <c r="F184" s="58" t="s">
        <v>35</v>
      </c>
      <c r="G184" s="59">
        <v>25000</v>
      </c>
      <c r="H184" s="66">
        <v>0</v>
      </c>
      <c r="I184" s="66">
        <v>25</v>
      </c>
      <c r="J184" s="66">
        <f t="shared" si="126"/>
        <v>717.5</v>
      </c>
      <c r="K184" s="66">
        <f t="shared" si="141"/>
        <v>1775</v>
      </c>
      <c r="L184" s="66">
        <f>+G184*1.2%</f>
        <v>300</v>
      </c>
      <c r="M184" s="66">
        <f>+G184*3.04%</f>
        <v>760</v>
      </c>
      <c r="N184" s="66">
        <f>+G184*7.09%</f>
        <v>1772.5000000000002</v>
      </c>
      <c r="O184" s="66">
        <v>0</v>
      </c>
      <c r="P184" s="66">
        <f t="shared" si="150"/>
        <v>5350</v>
      </c>
      <c r="Q184" s="66">
        <f t="shared" si="140"/>
        <v>1502.5</v>
      </c>
      <c r="R184" s="66">
        <f>+K184+L184+N184</f>
        <v>3847.5</v>
      </c>
      <c r="S184" s="61">
        <f t="shared" si="130"/>
        <v>23497.5</v>
      </c>
      <c r="T184" s="67">
        <v>111</v>
      </c>
    </row>
    <row r="185" spans="1:20" s="55" customFormat="1" ht="40.5" thickBot="1" x14ac:dyDescent="0.45">
      <c r="A185" s="65" t="s">
        <v>382</v>
      </c>
      <c r="B185" s="57" t="s">
        <v>383</v>
      </c>
      <c r="C185" s="57" t="s">
        <v>375</v>
      </c>
      <c r="D185" s="57" t="s">
        <v>54</v>
      </c>
      <c r="E185" s="58" t="s">
        <v>34</v>
      </c>
      <c r="F185" s="58" t="s">
        <v>35</v>
      </c>
      <c r="G185" s="59">
        <v>17000</v>
      </c>
      <c r="H185" s="66">
        <v>0</v>
      </c>
      <c r="I185" s="66">
        <v>25</v>
      </c>
      <c r="J185" s="66">
        <f t="shared" ref="J185" si="192">ROUNDUP(G185*2.87%,2)</f>
        <v>487.9</v>
      </c>
      <c r="K185" s="66">
        <f t="shared" si="141"/>
        <v>1207</v>
      </c>
      <c r="L185" s="66">
        <f>+G185*1.2%</f>
        <v>204</v>
      </c>
      <c r="M185" s="66">
        <f>+G185*3.04%</f>
        <v>516.79999999999995</v>
      </c>
      <c r="N185" s="66">
        <f>+G185*7.09%</f>
        <v>1205.3000000000002</v>
      </c>
      <c r="O185" s="66">
        <v>0</v>
      </c>
      <c r="P185" s="66">
        <f t="shared" si="150"/>
        <v>3646</v>
      </c>
      <c r="Q185" s="66">
        <f t="shared" si="140"/>
        <v>1029.7</v>
      </c>
      <c r="R185" s="66">
        <f>+K185+L185+N185</f>
        <v>2616.3000000000002</v>
      </c>
      <c r="S185" s="61">
        <f t="shared" ref="S185" si="193">ROUNDUP(G185-Q185,2)</f>
        <v>15970.3</v>
      </c>
      <c r="T185" s="67">
        <v>111</v>
      </c>
    </row>
    <row r="186" spans="1:20" s="55" customFormat="1" ht="21" customHeight="1" thickBot="1" x14ac:dyDescent="0.45">
      <c r="A186" s="65" t="s">
        <v>776</v>
      </c>
      <c r="B186" s="57" t="s">
        <v>777</v>
      </c>
      <c r="C186" s="57" t="s">
        <v>375</v>
      </c>
      <c r="D186" s="57" t="s">
        <v>381</v>
      </c>
      <c r="E186" s="58" t="s">
        <v>34</v>
      </c>
      <c r="F186" s="58" t="s">
        <v>35</v>
      </c>
      <c r="G186" s="59">
        <v>18000</v>
      </c>
      <c r="H186" s="66">
        <v>0</v>
      </c>
      <c r="I186" s="66">
        <v>25</v>
      </c>
      <c r="J186" s="66">
        <f t="shared" si="126"/>
        <v>516.6</v>
      </c>
      <c r="K186" s="66">
        <f t="shared" si="141"/>
        <v>1278</v>
      </c>
      <c r="L186" s="66">
        <f>+G186*1.2%</f>
        <v>216</v>
      </c>
      <c r="M186" s="66">
        <f>+G186*3.04%</f>
        <v>547.20000000000005</v>
      </c>
      <c r="N186" s="66">
        <f>+G186*7.09%</f>
        <v>1276.2</v>
      </c>
      <c r="O186" s="66">
        <v>0</v>
      </c>
      <c r="P186" s="66">
        <f t="shared" si="150"/>
        <v>3859</v>
      </c>
      <c r="Q186" s="66">
        <f t="shared" si="140"/>
        <v>1088.8</v>
      </c>
      <c r="R186" s="66">
        <f>+K186+L186+N186</f>
        <v>2770.2</v>
      </c>
      <c r="S186" s="61">
        <f t="shared" si="130"/>
        <v>16911.2</v>
      </c>
      <c r="T186" s="67">
        <v>111</v>
      </c>
    </row>
    <row r="187" spans="1:20" s="55" customFormat="1" ht="21" customHeight="1" thickBot="1" x14ac:dyDescent="0.45">
      <c r="A187" s="65" t="s">
        <v>384</v>
      </c>
      <c r="B187" s="57" t="s">
        <v>385</v>
      </c>
      <c r="C187" s="57" t="s">
        <v>386</v>
      </c>
      <c r="D187" s="57" t="s">
        <v>912</v>
      </c>
      <c r="E187" s="58" t="s">
        <v>29</v>
      </c>
      <c r="F187" s="58" t="s">
        <v>98</v>
      </c>
      <c r="G187" s="59">
        <v>18809.45</v>
      </c>
      <c r="H187" s="66">
        <v>0</v>
      </c>
      <c r="I187" s="66">
        <v>25</v>
      </c>
      <c r="J187" s="66">
        <f t="shared" si="126"/>
        <v>539.84</v>
      </c>
      <c r="K187" s="66">
        <f t="shared" si="141"/>
        <v>1335.48</v>
      </c>
      <c r="L187" s="66">
        <f t="shared" si="131"/>
        <v>225.71340000000001</v>
      </c>
      <c r="M187" s="66">
        <f t="shared" si="128"/>
        <v>571.80727999999999</v>
      </c>
      <c r="N187" s="66">
        <f t="shared" si="129"/>
        <v>1333.5900050000002</v>
      </c>
      <c r="O187" s="66">
        <v>5587.38</v>
      </c>
      <c r="P187" s="66">
        <f t="shared" si="150"/>
        <v>9618.8106850000004</v>
      </c>
      <c r="Q187" s="66">
        <f>H187+I187+J187+M187+O187</f>
        <v>6724.0272800000002</v>
      </c>
      <c r="R187" s="66">
        <f t="shared" si="127"/>
        <v>2894.7834050000001</v>
      </c>
      <c r="S187" s="61">
        <f t="shared" si="130"/>
        <v>12085.43</v>
      </c>
      <c r="T187" s="67">
        <v>111</v>
      </c>
    </row>
    <row r="188" spans="1:20" s="55" customFormat="1" ht="22.5" customHeight="1" thickBot="1" x14ac:dyDescent="0.45">
      <c r="A188" s="65" t="s">
        <v>387</v>
      </c>
      <c r="B188" s="57" t="s">
        <v>388</v>
      </c>
      <c r="C188" s="57" t="s">
        <v>386</v>
      </c>
      <c r="D188" s="57" t="s">
        <v>389</v>
      </c>
      <c r="E188" s="58" t="s">
        <v>29</v>
      </c>
      <c r="F188" s="58" t="s">
        <v>35</v>
      </c>
      <c r="G188" s="59">
        <v>18000</v>
      </c>
      <c r="H188" s="66">
        <v>0</v>
      </c>
      <c r="I188" s="66">
        <v>25</v>
      </c>
      <c r="J188" s="66">
        <f t="shared" si="126"/>
        <v>516.6</v>
      </c>
      <c r="K188" s="66">
        <f t="shared" si="141"/>
        <v>1278</v>
      </c>
      <c r="L188" s="66">
        <f t="shared" si="131"/>
        <v>216</v>
      </c>
      <c r="M188" s="66">
        <f t="shared" si="128"/>
        <v>547.20000000000005</v>
      </c>
      <c r="N188" s="66">
        <f t="shared" si="129"/>
        <v>1276.2</v>
      </c>
      <c r="O188" s="66">
        <v>0</v>
      </c>
      <c r="P188" s="66">
        <f t="shared" si="150"/>
        <v>3859</v>
      </c>
      <c r="Q188" s="66">
        <f>ROUNDUP(H188+I188+J188+M188+O188,2)</f>
        <v>1088.8</v>
      </c>
      <c r="R188" s="66">
        <f t="shared" si="127"/>
        <v>2770.2</v>
      </c>
      <c r="S188" s="61">
        <f t="shared" si="130"/>
        <v>16911.2</v>
      </c>
      <c r="T188" s="67">
        <v>111</v>
      </c>
    </row>
    <row r="189" spans="1:20" s="55" customFormat="1" ht="21" customHeight="1" thickBot="1" x14ac:dyDescent="0.45">
      <c r="A189" s="65" t="s">
        <v>864</v>
      </c>
      <c r="B189" s="57" t="s">
        <v>865</v>
      </c>
      <c r="C189" s="57" t="s">
        <v>390</v>
      </c>
      <c r="D189" s="57" t="s">
        <v>866</v>
      </c>
      <c r="E189" s="58" t="s">
        <v>29</v>
      </c>
      <c r="F189" s="58" t="s">
        <v>40</v>
      </c>
      <c r="G189" s="59">
        <v>33345.74</v>
      </c>
      <c r="H189" s="66">
        <v>0</v>
      </c>
      <c r="I189" s="66">
        <v>25</v>
      </c>
      <c r="J189" s="66">
        <f t="shared" ref="J189" si="194">ROUNDUP(G189*2.87%,2)</f>
        <v>957.03</v>
      </c>
      <c r="K189" s="66">
        <f t="shared" si="141"/>
        <v>2367.5500000000002</v>
      </c>
      <c r="L189" s="66">
        <f t="shared" ref="L189" si="195">+G189*1.2%</f>
        <v>400.14887999999996</v>
      </c>
      <c r="M189" s="66">
        <f t="shared" ref="M189" si="196">+G189*3.04%</f>
        <v>1013.7104959999999</v>
      </c>
      <c r="N189" s="66">
        <f t="shared" ref="N189" si="197">+G189*7.09%</f>
        <v>2364.2129660000001</v>
      </c>
      <c r="O189" s="66">
        <v>0</v>
      </c>
      <c r="P189" s="66">
        <f t="shared" si="150"/>
        <v>7127.6523419999994</v>
      </c>
      <c r="Q189" s="66">
        <f t="shared" ref="Q189" si="198">ROUNDUP(H189+I189+J189+M189+O189,2)</f>
        <v>1995.75</v>
      </c>
      <c r="R189" s="66">
        <f t="shared" ref="R189" si="199">+K189+L189+N189</f>
        <v>5131.911846</v>
      </c>
      <c r="S189" s="61">
        <f t="shared" ref="S189" si="200">ROUNDUP(G189-Q189,2)</f>
        <v>31349.99</v>
      </c>
      <c r="T189" s="67">
        <v>111</v>
      </c>
    </row>
    <row r="190" spans="1:20" s="55" customFormat="1" ht="21" customHeight="1" thickBot="1" x14ac:dyDescent="0.45">
      <c r="A190" s="65" t="s">
        <v>391</v>
      </c>
      <c r="B190" s="57" t="s">
        <v>392</v>
      </c>
      <c r="C190" s="57" t="s">
        <v>390</v>
      </c>
      <c r="D190" s="57" t="s">
        <v>331</v>
      </c>
      <c r="E190" s="58" t="s">
        <v>29</v>
      </c>
      <c r="F190" s="58" t="s">
        <v>35</v>
      </c>
      <c r="G190" s="59">
        <v>10000</v>
      </c>
      <c r="H190" s="66">
        <v>0</v>
      </c>
      <c r="I190" s="66">
        <v>25</v>
      </c>
      <c r="J190" s="66">
        <f t="shared" si="126"/>
        <v>287</v>
      </c>
      <c r="K190" s="66">
        <f t="shared" si="141"/>
        <v>710</v>
      </c>
      <c r="L190" s="66">
        <f t="shared" si="131"/>
        <v>120</v>
      </c>
      <c r="M190" s="66">
        <f t="shared" si="128"/>
        <v>304</v>
      </c>
      <c r="N190" s="66">
        <f t="shared" si="129"/>
        <v>709</v>
      </c>
      <c r="O190" s="66">
        <v>0</v>
      </c>
      <c r="P190" s="66">
        <f t="shared" si="150"/>
        <v>2155</v>
      </c>
      <c r="Q190" s="66">
        <f t="shared" ref="Q190:Q218" si="201">ROUNDUP(H190+I190+J190+M190+O190,2)</f>
        <v>616</v>
      </c>
      <c r="R190" s="66">
        <f t="shared" si="127"/>
        <v>1539</v>
      </c>
      <c r="S190" s="61">
        <f t="shared" si="130"/>
        <v>9384</v>
      </c>
      <c r="T190" s="67">
        <v>111</v>
      </c>
    </row>
    <row r="191" spans="1:20" s="55" customFormat="1" ht="21" customHeight="1" thickBot="1" x14ac:dyDescent="0.45">
      <c r="A191" s="65" t="s">
        <v>393</v>
      </c>
      <c r="B191" s="57" t="s">
        <v>394</v>
      </c>
      <c r="C191" s="57" t="s">
        <v>390</v>
      </c>
      <c r="D191" s="57" t="s">
        <v>166</v>
      </c>
      <c r="E191" s="58" t="s">
        <v>29</v>
      </c>
      <c r="F191" s="58" t="s">
        <v>35</v>
      </c>
      <c r="G191" s="59">
        <v>10000</v>
      </c>
      <c r="H191" s="66">
        <v>0</v>
      </c>
      <c r="I191" s="66">
        <v>25</v>
      </c>
      <c r="J191" s="66">
        <f t="shared" si="126"/>
        <v>287</v>
      </c>
      <c r="K191" s="66">
        <f t="shared" si="141"/>
        <v>710</v>
      </c>
      <c r="L191" s="66">
        <f>+G191*1.2%</f>
        <v>120</v>
      </c>
      <c r="M191" s="66">
        <f>+G191*3.04%</f>
        <v>304</v>
      </c>
      <c r="N191" s="66">
        <f>+G191*7.09%</f>
        <v>709</v>
      </c>
      <c r="O191" s="66">
        <v>0</v>
      </c>
      <c r="P191" s="66">
        <f t="shared" si="150"/>
        <v>2155</v>
      </c>
      <c r="Q191" s="66">
        <f>ROUNDUP(H191+I191+J191+M191+O191,2)</f>
        <v>616</v>
      </c>
      <c r="R191" s="66">
        <f>+K191+L191+N191</f>
        <v>1539</v>
      </c>
      <c r="S191" s="61">
        <f t="shared" si="130"/>
        <v>9384</v>
      </c>
      <c r="T191" s="67">
        <v>111</v>
      </c>
    </row>
    <row r="192" spans="1:20" s="55" customFormat="1" ht="21" customHeight="1" thickBot="1" x14ac:dyDescent="0.45">
      <c r="A192" s="65" t="s">
        <v>396</v>
      </c>
      <c r="B192" s="57" t="s">
        <v>397</v>
      </c>
      <c r="C192" s="57" t="s">
        <v>390</v>
      </c>
      <c r="D192" s="57" t="s">
        <v>101</v>
      </c>
      <c r="E192" s="58" t="s">
        <v>34</v>
      </c>
      <c r="F192" s="58" t="s">
        <v>35</v>
      </c>
      <c r="G192" s="59">
        <v>15000</v>
      </c>
      <c r="H192" s="66">
        <v>0</v>
      </c>
      <c r="I192" s="66">
        <v>25</v>
      </c>
      <c r="J192" s="66">
        <f t="shared" si="126"/>
        <v>430.5</v>
      </c>
      <c r="K192" s="66">
        <f t="shared" si="141"/>
        <v>1065</v>
      </c>
      <c r="L192" s="66">
        <f t="shared" si="131"/>
        <v>180</v>
      </c>
      <c r="M192" s="66">
        <f t="shared" si="128"/>
        <v>456</v>
      </c>
      <c r="N192" s="66">
        <f t="shared" si="129"/>
        <v>1063.5</v>
      </c>
      <c r="O192" s="66">
        <v>0</v>
      </c>
      <c r="P192" s="66">
        <f t="shared" ref="P192:P222" si="202">+H192+I192+J192+K192+L192+M192+N192+O192</f>
        <v>3220</v>
      </c>
      <c r="Q192" s="66">
        <f t="shared" si="201"/>
        <v>911.5</v>
      </c>
      <c r="R192" s="66">
        <f t="shared" si="127"/>
        <v>2308.5</v>
      </c>
      <c r="S192" s="61">
        <f t="shared" si="130"/>
        <v>14088.5</v>
      </c>
      <c r="T192" s="67">
        <v>111</v>
      </c>
    </row>
    <row r="193" spans="1:20" s="55" customFormat="1" ht="21" customHeight="1" thickBot="1" x14ac:dyDescent="0.45">
      <c r="A193" s="65" t="s">
        <v>952</v>
      </c>
      <c r="B193" s="57" t="s">
        <v>953</v>
      </c>
      <c r="C193" s="57" t="s">
        <v>390</v>
      </c>
      <c r="D193" s="57" t="s">
        <v>368</v>
      </c>
      <c r="E193" s="58" t="s">
        <v>34</v>
      </c>
      <c r="F193" s="58" t="s">
        <v>35</v>
      </c>
      <c r="G193" s="59">
        <v>10000</v>
      </c>
      <c r="H193" s="66">
        <v>0</v>
      </c>
      <c r="I193" s="66">
        <v>25</v>
      </c>
      <c r="J193" s="66">
        <f t="shared" ref="J193:J194" si="203">ROUNDUP(G193*2.87%,2)</f>
        <v>287</v>
      </c>
      <c r="K193" s="66">
        <f t="shared" ref="K193:K194" si="204">ROUNDUP(G193*7.1%,2)</f>
        <v>710</v>
      </c>
      <c r="L193" s="66">
        <f t="shared" ref="L193:L194" si="205">+G193*1.2%</f>
        <v>120</v>
      </c>
      <c r="M193" s="66">
        <f t="shared" ref="M193:M194" si="206">+G193*3.04%</f>
        <v>304</v>
      </c>
      <c r="N193" s="66">
        <f t="shared" ref="N193:N194" si="207">+G193*7.09%</f>
        <v>709</v>
      </c>
      <c r="O193" s="66">
        <v>0</v>
      </c>
      <c r="P193" s="66">
        <f t="shared" ref="P193:P194" si="208">+H193+I193+J193+K193+L193+M193+N193+O193</f>
        <v>2155</v>
      </c>
      <c r="Q193" s="66">
        <f t="shared" ref="Q193:Q194" si="209">ROUNDUP(H193+I193+J193+M193+O193,2)</f>
        <v>616</v>
      </c>
      <c r="R193" s="66">
        <f t="shared" ref="R193:R194" si="210">+K193+L193+N193</f>
        <v>1539</v>
      </c>
      <c r="S193" s="61">
        <f t="shared" ref="S193:S194" si="211">ROUNDUP(G193-Q193,2)</f>
        <v>9384</v>
      </c>
      <c r="T193" s="67">
        <v>111</v>
      </c>
    </row>
    <row r="194" spans="1:20" s="55" customFormat="1" ht="21" customHeight="1" thickBot="1" x14ac:dyDescent="0.45">
      <c r="A194" s="65" t="s">
        <v>954</v>
      </c>
      <c r="B194" s="57" t="s">
        <v>955</v>
      </c>
      <c r="C194" s="57" t="s">
        <v>390</v>
      </c>
      <c r="D194" s="57" t="s">
        <v>295</v>
      </c>
      <c r="E194" s="58" t="s">
        <v>34</v>
      </c>
      <c r="F194" s="58" t="s">
        <v>35</v>
      </c>
      <c r="G194" s="59">
        <v>10000</v>
      </c>
      <c r="H194" s="66">
        <v>0</v>
      </c>
      <c r="I194" s="66">
        <v>25</v>
      </c>
      <c r="J194" s="66">
        <f t="shared" si="203"/>
        <v>287</v>
      </c>
      <c r="K194" s="66">
        <f t="shared" si="204"/>
        <v>710</v>
      </c>
      <c r="L194" s="66">
        <f t="shared" si="205"/>
        <v>120</v>
      </c>
      <c r="M194" s="66">
        <f t="shared" si="206"/>
        <v>304</v>
      </c>
      <c r="N194" s="66">
        <f t="shared" si="207"/>
        <v>709</v>
      </c>
      <c r="O194" s="66">
        <v>0</v>
      </c>
      <c r="P194" s="66">
        <f t="shared" si="208"/>
        <v>2155</v>
      </c>
      <c r="Q194" s="66">
        <f t="shared" si="209"/>
        <v>616</v>
      </c>
      <c r="R194" s="66">
        <f t="shared" si="210"/>
        <v>1539</v>
      </c>
      <c r="S194" s="61">
        <f t="shared" si="211"/>
        <v>9384</v>
      </c>
      <c r="T194" s="67">
        <v>111</v>
      </c>
    </row>
    <row r="195" spans="1:20" s="55" customFormat="1" ht="21" customHeight="1" thickBot="1" x14ac:dyDescent="0.45">
      <c r="A195" s="65" t="s">
        <v>398</v>
      </c>
      <c r="B195" s="57" t="s">
        <v>399</v>
      </c>
      <c r="C195" s="57" t="s">
        <v>390</v>
      </c>
      <c r="D195" s="57" t="s">
        <v>54</v>
      </c>
      <c r="E195" s="58" t="s">
        <v>34</v>
      </c>
      <c r="F195" s="58" t="s">
        <v>35</v>
      </c>
      <c r="G195" s="59">
        <v>20000</v>
      </c>
      <c r="H195" s="66">
        <v>0</v>
      </c>
      <c r="I195" s="66">
        <v>25</v>
      </c>
      <c r="J195" s="66">
        <f t="shared" ref="J195" si="212">ROUNDUP(G195*2.87%,2)</f>
        <v>574</v>
      </c>
      <c r="K195" s="66">
        <f t="shared" si="141"/>
        <v>1420</v>
      </c>
      <c r="L195" s="66">
        <f t="shared" ref="L195" si="213">+G195*1.2%</f>
        <v>240</v>
      </c>
      <c r="M195" s="66">
        <f t="shared" ref="M195" si="214">+G195*3.04%</f>
        <v>608</v>
      </c>
      <c r="N195" s="66">
        <f t="shared" ref="N195" si="215">+G195*7.09%</f>
        <v>1418</v>
      </c>
      <c r="O195" s="66">
        <v>0</v>
      </c>
      <c r="P195" s="66">
        <f t="shared" ref="P195" si="216">+H195+I195+J195+K195+L195+M195+N195+O195</f>
        <v>4285</v>
      </c>
      <c r="Q195" s="66">
        <f t="shared" ref="Q195" si="217">ROUNDUP(H195+I195+J195+M195+O195,2)</f>
        <v>1207</v>
      </c>
      <c r="R195" s="66">
        <f t="shared" ref="R195" si="218">+K195+L195+N195</f>
        <v>3078</v>
      </c>
      <c r="S195" s="61">
        <f t="shared" ref="S195" si="219">ROUNDUP(G195-Q195,2)</f>
        <v>18793</v>
      </c>
      <c r="T195" s="67">
        <v>111</v>
      </c>
    </row>
    <row r="196" spans="1:20" s="55" customFormat="1" ht="21" customHeight="1" thickBot="1" x14ac:dyDescent="0.45">
      <c r="A196" s="65" t="s">
        <v>400</v>
      </c>
      <c r="B196" s="57" t="s">
        <v>401</v>
      </c>
      <c r="C196" s="57" t="s">
        <v>402</v>
      </c>
      <c r="D196" s="57" t="s">
        <v>866</v>
      </c>
      <c r="E196" s="58" t="s">
        <v>29</v>
      </c>
      <c r="F196" s="58" t="s">
        <v>40</v>
      </c>
      <c r="G196" s="59">
        <v>31500</v>
      </c>
      <c r="H196" s="66">
        <v>0</v>
      </c>
      <c r="I196" s="66">
        <v>25</v>
      </c>
      <c r="J196" s="66">
        <f t="shared" si="126"/>
        <v>904.05</v>
      </c>
      <c r="K196" s="66">
        <f t="shared" si="141"/>
        <v>2236.5</v>
      </c>
      <c r="L196" s="66">
        <f t="shared" si="131"/>
        <v>378</v>
      </c>
      <c r="M196" s="66">
        <f t="shared" si="128"/>
        <v>957.6</v>
      </c>
      <c r="N196" s="66">
        <f t="shared" si="129"/>
        <v>2233.3500000000004</v>
      </c>
      <c r="O196" s="66">
        <v>0</v>
      </c>
      <c r="P196" s="66">
        <f t="shared" si="202"/>
        <v>6734.5000000000009</v>
      </c>
      <c r="Q196" s="66">
        <f t="shared" si="201"/>
        <v>1886.65</v>
      </c>
      <c r="R196" s="66">
        <f t="shared" si="127"/>
        <v>4847.8500000000004</v>
      </c>
      <c r="S196" s="61">
        <f t="shared" si="130"/>
        <v>29613.35</v>
      </c>
      <c r="T196" s="67">
        <v>111</v>
      </c>
    </row>
    <row r="197" spans="1:20" s="55" customFormat="1" ht="21" customHeight="1" thickBot="1" x14ac:dyDescent="0.45">
      <c r="A197" s="65" t="s">
        <v>403</v>
      </c>
      <c r="B197" s="57" t="s">
        <v>404</v>
      </c>
      <c r="C197" s="57" t="s">
        <v>405</v>
      </c>
      <c r="D197" s="57" t="s">
        <v>406</v>
      </c>
      <c r="E197" s="58" t="s">
        <v>29</v>
      </c>
      <c r="F197" s="58" t="s">
        <v>30</v>
      </c>
      <c r="G197" s="59">
        <v>55000</v>
      </c>
      <c r="H197" s="66">
        <v>2559.6799999999998</v>
      </c>
      <c r="I197" s="66">
        <v>25</v>
      </c>
      <c r="J197" s="66">
        <f t="shared" si="126"/>
        <v>1578.5</v>
      </c>
      <c r="K197" s="66">
        <f t="shared" si="141"/>
        <v>3905</v>
      </c>
      <c r="L197" s="66">
        <v>660</v>
      </c>
      <c r="M197" s="66">
        <f t="shared" si="128"/>
        <v>1672</v>
      </c>
      <c r="N197" s="66">
        <f t="shared" si="129"/>
        <v>3899.5000000000005</v>
      </c>
      <c r="O197" s="66">
        <v>0</v>
      </c>
      <c r="P197" s="66">
        <f t="shared" si="202"/>
        <v>14299.68</v>
      </c>
      <c r="Q197" s="66">
        <f t="shared" si="201"/>
        <v>5835.18</v>
      </c>
      <c r="R197" s="66">
        <f t="shared" si="127"/>
        <v>8464.5</v>
      </c>
      <c r="S197" s="61">
        <f t="shared" si="130"/>
        <v>49164.82</v>
      </c>
      <c r="T197" s="67">
        <v>111</v>
      </c>
    </row>
    <row r="198" spans="1:20" s="55" customFormat="1" ht="21" customHeight="1" thickBot="1" x14ac:dyDescent="0.45">
      <c r="A198" s="65" t="s">
        <v>407</v>
      </c>
      <c r="B198" s="57" t="s">
        <v>408</v>
      </c>
      <c r="C198" s="57" t="s">
        <v>405</v>
      </c>
      <c r="D198" s="57" t="s">
        <v>409</v>
      </c>
      <c r="E198" s="58" t="s">
        <v>29</v>
      </c>
      <c r="F198" s="58" t="s">
        <v>98</v>
      </c>
      <c r="G198" s="59">
        <v>10000</v>
      </c>
      <c r="H198" s="66">
        <v>0</v>
      </c>
      <c r="I198" s="66">
        <v>25</v>
      </c>
      <c r="J198" s="66">
        <f t="shared" si="126"/>
        <v>287</v>
      </c>
      <c r="K198" s="66">
        <f t="shared" si="141"/>
        <v>710</v>
      </c>
      <c r="L198" s="66">
        <f t="shared" si="131"/>
        <v>120</v>
      </c>
      <c r="M198" s="66">
        <f t="shared" si="128"/>
        <v>304</v>
      </c>
      <c r="N198" s="66">
        <f t="shared" si="129"/>
        <v>709</v>
      </c>
      <c r="O198" s="66">
        <v>0</v>
      </c>
      <c r="P198" s="66">
        <f t="shared" si="202"/>
        <v>2155</v>
      </c>
      <c r="Q198" s="66">
        <f t="shared" si="201"/>
        <v>616</v>
      </c>
      <c r="R198" s="66">
        <f t="shared" si="127"/>
        <v>1539</v>
      </c>
      <c r="S198" s="61">
        <f t="shared" si="130"/>
        <v>9384</v>
      </c>
      <c r="T198" s="67">
        <v>111</v>
      </c>
    </row>
    <row r="199" spans="1:20" s="55" customFormat="1" ht="21" customHeight="1" thickBot="1" x14ac:dyDescent="0.45">
      <c r="A199" s="65" t="s">
        <v>410</v>
      </c>
      <c r="B199" s="57" t="s">
        <v>411</v>
      </c>
      <c r="C199" s="57" t="s">
        <v>405</v>
      </c>
      <c r="D199" s="57" t="s">
        <v>54</v>
      </c>
      <c r="E199" s="58" t="s">
        <v>34</v>
      </c>
      <c r="F199" s="58" t="s">
        <v>35</v>
      </c>
      <c r="G199" s="59">
        <v>10000</v>
      </c>
      <c r="H199" s="66">
        <v>0</v>
      </c>
      <c r="I199" s="66">
        <v>25</v>
      </c>
      <c r="J199" s="66">
        <f t="shared" si="126"/>
        <v>287</v>
      </c>
      <c r="K199" s="66">
        <f t="shared" si="141"/>
        <v>710</v>
      </c>
      <c r="L199" s="66">
        <f t="shared" si="131"/>
        <v>120</v>
      </c>
      <c r="M199" s="66">
        <f t="shared" si="128"/>
        <v>304</v>
      </c>
      <c r="N199" s="66">
        <f t="shared" si="129"/>
        <v>709</v>
      </c>
      <c r="O199" s="66">
        <v>0</v>
      </c>
      <c r="P199" s="66">
        <f t="shared" si="202"/>
        <v>2155</v>
      </c>
      <c r="Q199" s="66">
        <f t="shared" si="201"/>
        <v>616</v>
      </c>
      <c r="R199" s="66">
        <f t="shared" si="127"/>
        <v>1539</v>
      </c>
      <c r="S199" s="61">
        <f t="shared" si="130"/>
        <v>9384</v>
      </c>
      <c r="T199" s="67">
        <v>111</v>
      </c>
    </row>
    <row r="200" spans="1:20" s="55" customFormat="1" ht="21" customHeight="1" thickBot="1" x14ac:dyDescent="0.45">
      <c r="A200" s="65" t="s">
        <v>412</v>
      </c>
      <c r="B200" s="57" t="s">
        <v>413</v>
      </c>
      <c r="C200" s="57" t="s">
        <v>405</v>
      </c>
      <c r="D200" s="57" t="s">
        <v>414</v>
      </c>
      <c r="E200" s="58" t="s">
        <v>34</v>
      </c>
      <c r="F200" s="58" t="s">
        <v>35</v>
      </c>
      <c r="G200" s="59">
        <v>10000</v>
      </c>
      <c r="H200" s="66">
        <v>0</v>
      </c>
      <c r="I200" s="66">
        <v>25</v>
      </c>
      <c r="J200" s="66">
        <f t="shared" ref="J200:J262" si="220">ROUNDUP(G200*2.87%,2)</f>
        <v>287</v>
      </c>
      <c r="K200" s="66">
        <f t="shared" si="141"/>
        <v>710</v>
      </c>
      <c r="L200" s="66">
        <f t="shared" si="131"/>
        <v>120</v>
      </c>
      <c r="M200" s="66">
        <f t="shared" si="128"/>
        <v>304</v>
      </c>
      <c r="N200" s="66">
        <f t="shared" si="129"/>
        <v>709</v>
      </c>
      <c r="O200" s="66">
        <v>0</v>
      </c>
      <c r="P200" s="66">
        <f t="shared" si="202"/>
        <v>2155</v>
      </c>
      <c r="Q200" s="66">
        <f t="shared" si="201"/>
        <v>616</v>
      </c>
      <c r="R200" s="66">
        <f t="shared" si="127"/>
        <v>1539</v>
      </c>
      <c r="S200" s="61">
        <f t="shared" si="130"/>
        <v>9384</v>
      </c>
      <c r="T200" s="67">
        <v>111</v>
      </c>
    </row>
    <row r="201" spans="1:20" s="55" customFormat="1" ht="21" customHeight="1" thickBot="1" x14ac:dyDescent="0.45">
      <c r="A201" s="65" t="s">
        <v>415</v>
      </c>
      <c r="B201" s="57" t="s">
        <v>416</v>
      </c>
      <c r="C201" s="57" t="s">
        <v>405</v>
      </c>
      <c r="D201" s="57" t="s">
        <v>417</v>
      </c>
      <c r="E201" s="58" t="s">
        <v>29</v>
      </c>
      <c r="F201" s="58" t="s">
        <v>98</v>
      </c>
      <c r="G201" s="59">
        <v>10000</v>
      </c>
      <c r="H201" s="66">
        <v>0</v>
      </c>
      <c r="I201" s="66">
        <v>25</v>
      </c>
      <c r="J201" s="66">
        <f t="shared" si="220"/>
        <v>287</v>
      </c>
      <c r="K201" s="66">
        <f t="shared" si="141"/>
        <v>710</v>
      </c>
      <c r="L201" s="66">
        <f t="shared" si="131"/>
        <v>120</v>
      </c>
      <c r="M201" s="66">
        <f t="shared" si="128"/>
        <v>304</v>
      </c>
      <c r="N201" s="66">
        <f t="shared" si="129"/>
        <v>709</v>
      </c>
      <c r="O201" s="66">
        <v>0</v>
      </c>
      <c r="P201" s="66">
        <f t="shared" si="202"/>
        <v>2155</v>
      </c>
      <c r="Q201" s="66">
        <f t="shared" si="201"/>
        <v>616</v>
      </c>
      <c r="R201" s="66">
        <f t="shared" si="127"/>
        <v>1539</v>
      </c>
      <c r="S201" s="61">
        <f t="shared" si="130"/>
        <v>9384</v>
      </c>
      <c r="T201" s="67">
        <v>111</v>
      </c>
    </row>
    <row r="202" spans="1:20" s="55" customFormat="1" ht="21" customHeight="1" thickBot="1" x14ac:dyDescent="0.45">
      <c r="A202" s="65" t="s">
        <v>418</v>
      </c>
      <c r="B202" s="57" t="s">
        <v>419</v>
      </c>
      <c r="C202" s="57" t="s">
        <v>405</v>
      </c>
      <c r="D202" s="57" t="s">
        <v>114</v>
      </c>
      <c r="E202" s="58" t="s">
        <v>29</v>
      </c>
      <c r="F202" s="58" t="s">
        <v>98</v>
      </c>
      <c r="G202" s="59">
        <v>10000</v>
      </c>
      <c r="H202" s="66">
        <v>0</v>
      </c>
      <c r="I202" s="66">
        <v>25</v>
      </c>
      <c r="J202" s="66">
        <f t="shared" si="220"/>
        <v>287</v>
      </c>
      <c r="K202" s="66">
        <f t="shared" si="141"/>
        <v>710</v>
      </c>
      <c r="L202" s="66">
        <f t="shared" si="131"/>
        <v>120</v>
      </c>
      <c r="M202" s="66">
        <f t="shared" si="128"/>
        <v>304</v>
      </c>
      <c r="N202" s="66">
        <f t="shared" si="129"/>
        <v>709</v>
      </c>
      <c r="O202" s="66">
        <v>0</v>
      </c>
      <c r="P202" s="66">
        <f t="shared" si="202"/>
        <v>2155</v>
      </c>
      <c r="Q202" s="66">
        <f t="shared" si="201"/>
        <v>616</v>
      </c>
      <c r="R202" s="66">
        <f t="shared" si="127"/>
        <v>1539</v>
      </c>
      <c r="S202" s="61">
        <f t="shared" si="130"/>
        <v>9384</v>
      </c>
      <c r="T202" s="67">
        <v>111</v>
      </c>
    </row>
    <row r="203" spans="1:20" s="55" customFormat="1" ht="21" customHeight="1" thickBot="1" x14ac:dyDescent="0.45">
      <c r="A203" s="65" t="s">
        <v>420</v>
      </c>
      <c r="B203" s="57" t="s">
        <v>421</v>
      </c>
      <c r="C203" s="57" t="s">
        <v>405</v>
      </c>
      <c r="D203" s="57" t="s">
        <v>417</v>
      </c>
      <c r="E203" s="58" t="s">
        <v>29</v>
      </c>
      <c r="F203" s="58" t="s">
        <v>98</v>
      </c>
      <c r="G203" s="59">
        <v>10000</v>
      </c>
      <c r="H203" s="66">
        <v>0</v>
      </c>
      <c r="I203" s="66">
        <v>25</v>
      </c>
      <c r="J203" s="66">
        <f t="shared" si="220"/>
        <v>287</v>
      </c>
      <c r="K203" s="66">
        <f t="shared" si="141"/>
        <v>710</v>
      </c>
      <c r="L203" s="66">
        <f t="shared" si="131"/>
        <v>120</v>
      </c>
      <c r="M203" s="66">
        <f t="shared" si="128"/>
        <v>304</v>
      </c>
      <c r="N203" s="66">
        <f t="shared" si="129"/>
        <v>709</v>
      </c>
      <c r="O203" s="66">
        <v>0</v>
      </c>
      <c r="P203" s="66">
        <f t="shared" si="202"/>
        <v>2155</v>
      </c>
      <c r="Q203" s="66">
        <f t="shared" si="201"/>
        <v>616</v>
      </c>
      <c r="R203" s="66">
        <f t="shared" ref="R203:R265" si="221">+K203+L203+N203</f>
        <v>1539</v>
      </c>
      <c r="S203" s="61">
        <f t="shared" si="130"/>
        <v>9384</v>
      </c>
      <c r="T203" s="67">
        <v>111</v>
      </c>
    </row>
    <row r="204" spans="1:20" s="55" customFormat="1" ht="21" customHeight="1" thickBot="1" x14ac:dyDescent="0.45">
      <c r="A204" s="65" t="s">
        <v>422</v>
      </c>
      <c r="B204" s="57" t="s">
        <v>423</v>
      </c>
      <c r="C204" s="57" t="s">
        <v>405</v>
      </c>
      <c r="D204" s="57" t="s">
        <v>417</v>
      </c>
      <c r="E204" s="58" t="s">
        <v>29</v>
      </c>
      <c r="F204" s="58" t="s">
        <v>98</v>
      </c>
      <c r="G204" s="59">
        <v>10000</v>
      </c>
      <c r="H204" s="66">
        <v>0</v>
      </c>
      <c r="I204" s="66">
        <v>25</v>
      </c>
      <c r="J204" s="66">
        <f t="shared" si="220"/>
        <v>287</v>
      </c>
      <c r="K204" s="66">
        <f t="shared" si="141"/>
        <v>710</v>
      </c>
      <c r="L204" s="66">
        <f t="shared" si="131"/>
        <v>120</v>
      </c>
      <c r="M204" s="66">
        <f t="shared" ref="M204:M273" si="222">+G204*3.04%</f>
        <v>304</v>
      </c>
      <c r="N204" s="66">
        <f t="shared" ref="N204:N273" si="223">+G204*7.09%</f>
        <v>709</v>
      </c>
      <c r="O204" s="66">
        <v>1587.38</v>
      </c>
      <c r="P204" s="66">
        <f t="shared" si="202"/>
        <v>3742.38</v>
      </c>
      <c r="Q204" s="66">
        <f t="shared" si="201"/>
        <v>2203.38</v>
      </c>
      <c r="R204" s="66">
        <f t="shared" si="221"/>
        <v>1539</v>
      </c>
      <c r="S204" s="61">
        <f t="shared" ref="S204:S273" si="224">ROUNDUP(G204-Q204,2)</f>
        <v>7796.62</v>
      </c>
      <c r="T204" s="67">
        <v>111</v>
      </c>
    </row>
    <row r="205" spans="1:20" s="55" customFormat="1" ht="21" customHeight="1" thickBot="1" x14ac:dyDescent="0.45">
      <c r="A205" s="65" t="s">
        <v>424</v>
      </c>
      <c r="B205" s="57" t="s">
        <v>425</v>
      </c>
      <c r="C205" s="57" t="s">
        <v>405</v>
      </c>
      <c r="D205" s="57" t="s">
        <v>417</v>
      </c>
      <c r="E205" s="58" t="s">
        <v>29</v>
      </c>
      <c r="F205" s="58" t="s">
        <v>98</v>
      </c>
      <c r="G205" s="59">
        <v>10000</v>
      </c>
      <c r="H205" s="66">
        <v>0</v>
      </c>
      <c r="I205" s="66">
        <v>25</v>
      </c>
      <c r="J205" s="66">
        <f t="shared" si="220"/>
        <v>287</v>
      </c>
      <c r="K205" s="66">
        <f t="shared" si="141"/>
        <v>710</v>
      </c>
      <c r="L205" s="66">
        <f t="shared" ref="L205:L276" si="225">+G205*1.2%</f>
        <v>120</v>
      </c>
      <c r="M205" s="66">
        <f t="shared" si="222"/>
        <v>304</v>
      </c>
      <c r="N205" s="66">
        <f t="shared" si="223"/>
        <v>709</v>
      </c>
      <c r="O205" s="66">
        <v>0</v>
      </c>
      <c r="P205" s="66">
        <f t="shared" si="202"/>
        <v>2155</v>
      </c>
      <c r="Q205" s="66">
        <f t="shared" si="201"/>
        <v>616</v>
      </c>
      <c r="R205" s="66">
        <f t="shared" si="221"/>
        <v>1539</v>
      </c>
      <c r="S205" s="61">
        <f t="shared" si="224"/>
        <v>9384</v>
      </c>
      <c r="T205" s="67">
        <v>111</v>
      </c>
    </row>
    <row r="206" spans="1:20" s="55" customFormat="1" ht="21" customHeight="1" thickBot="1" x14ac:dyDescent="0.45">
      <c r="A206" s="65" t="s">
        <v>426</v>
      </c>
      <c r="B206" s="57" t="s">
        <v>427</v>
      </c>
      <c r="C206" s="57" t="s">
        <v>405</v>
      </c>
      <c r="D206" s="57" t="s">
        <v>295</v>
      </c>
      <c r="E206" s="58" t="s">
        <v>34</v>
      </c>
      <c r="F206" s="58" t="s">
        <v>35</v>
      </c>
      <c r="G206" s="59">
        <v>10000</v>
      </c>
      <c r="H206" s="66">
        <v>0</v>
      </c>
      <c r="I206" s="66">
        <v>25</v>
      </c>
      <c r="J206" s="66">
        <f t="shared" si="220"/>
        <v>287</v>
      </c>
      <c r="K206" s="66">
        <f t="shared" si="141"/>
        <v>710</v>
      </c>
      <c r="L206" s="66">
        <f t="shared" si="225"/>
        <v>120</v>
      </c>
      <c r="M206" s="66">
        <f t="shared" si="222"/>
        <v>304</v>
      </c>
      <c r="N206" s="66">
        <f t="shared" si="223"/>
        <v>709</v>
      </c>
      <c r="O206" s="66">
        <v>0</v>
      </c>
      <c r="P206" s="66">
        <f t="shared" si="202"/>
        <v>2155</v>
      </c>
      <c r="Q206" s="66">
        <f t="shared" si="201"/>
        <v>616</v>
      </c>
      <c r="R206" s="66">
        <f t="shared" si="221"/>
        <v>1539</v>
      </c>
      <c r="S206" s="61">
        <f t="shared" si="224"/>
        <v>9384</v>
      </c>
      <c r="T206" s="67">
        <v>111</v>
      </c>
    </row>
    <row r="207" spans="1:20" s="55" customFormat="1" ht="21" customHeight="1" thickBot="1" x14ac:dyDescent="0.45">
      <c r="A207" s="65" t="s">
        <v>428</v>
      </c>
      <c r="B207" s="57" t="s">
        <v>429</v>
      </c>
      <c r="C207" s="57" t="s">
        <v>405</v>
      </c>
      <c r="D207" s="57" t="s">
        <v>417</v>
      </c>
      <c r="E207" s="58" t="s">
        <v>29</v>
      </c>
      <c r="F207" s="58" t="s">
        <v>98</v>
      </c>
      <c r="G207" s="59">
        <v>10000</v>
      </c>
      <c r="H207" s="66">
        <v>0</v>
      </c>
      <c r="I207" s="66">
        <v>25</v>
      </c>
      <c r="J207" s="66">
        <f t="shared" si="220"/>
        <v>287</v>
      </c>
      <c r="K207" s="66">
        <f t="shared" si="141"/>
        <v>710</v>
      </c>
      <c r="L207" s="66">
        <f t="shared" si="225"/>
        <v>120</v>
      </c>
      <c r="M207" s="66">
        <f t="shared" si="222"/>
        <v>304</v>
      </c>
      <c r="N207" s="66">
        <f t="shared" si="223"/>
        <v>709</v>
      </c>
      <c r="O207" s="66">
        <v>0</v>
      </c>
      <c r="P207" s="66">
        <f t="shared" si="202"/>
        <v>2155</v>
      </c>
      <c r="Q207" s="66">
        <f t="shared" si="201"/>
        <v>616</v>
      </c>
      <c r="R207" s="66">
        <f t="shared" si="221"/>
        <v>1539</v>
      </c>
      <c r="S207" s="61">
        <f t="shared" si="224"/>
        <v>9384</v>
      </c>
      <c r="T207" s="67">
        <v>111</v>
      </c>
    </row>
    <row r="208" spans="1:20" s="55" customFormat="1" ht="21" customHeight="1" thickBot="1" x14ac:dyDescent="0.45">
      <c r="A208" s="65" t="s">
        <v>430</v>
      </c>
      <c r="B208" s="57" t="s">
        <v>431</v>
      </c>
      <c r="C208" s="57" t="s">
        <v>405</v>
      </c>
      <c r="D208" s="57" t="s">
        <v>368</v>
      </c>
      <c r="E208" s="58" t="s">
        <v>29</v>
      </c>
      <c r="F208" s="58" t="s">
        <v>35</v>
      </c>
      <c r="G208" s="59">
        <v>10000</v>
      </c>
      <c r="H208" s="66">
        <v>0</v>
      </c>
      <c r="I208" s="66">
        <v>25</v>
      </c>
      <c r="J208" s="66">
        <f t="shared" si="220"/>
        <v>287</v>
      </c>
      <c r="K208" s="66">
        <f t="shared" si="141"/>
        <v>710</v>
      </c>
      <c r="L208" s="66">
        <f t="shared" si="225"/>
        <v>120</v>
      </c>
      <c r="M208" s="66">
        <f t="shared" si="222"/>
        <v>304</v>
      </c>
      <c r="N208" s="66">
        <f t="shared" si="223"/>
        <v>709</v>
      </c>
      <c r="O208" s="66">
        <v>0</v>
      </c>
      <c r="P208" s="66">
        <f t="shared" si="202"/>
        <v>2155</v>
      </c>
      <c r="Q208" s="66">
        <f t="shared" si="201"/>
        <v>616</v>
      </c>
      <c r="R208" s="66">
        <f t="shared" si="221"/>
        <v>1539</v>
      </c>
      <c r="S208" s="61">
        <f t="shared" si="224"/>
        <v>9384</v>
      </c>
      <c r="T208" s="67">
        <v>111</v>
      </c>
    </row>
    <row r="209" spans="1:20" s="55" customFormat="1" ht="40.5" thickBot="1" x14ac:dyDescent="0.45">
      <c r="A209" s="65" t="s">
        <v>432</v>
      </c>
      <c r="B209" s="57" t="s">
        <v>433</v>
      </c>
      <c r="C209" s="57" t="s">
        <v>405</v>
      </c>
      <c r="D209" s="57" t="s">
        <v>368</v>
      </c>
      <c r="E209" s="58" t="s">
        <v>29</v>
      </c>
      <c r="F209" s="58" t="s">
        <v>35</v>
      </c>
      <c r="G209" s="59">
        <v>10000</v>
      </c>
      <c r="H209" s="66">
        <v>0</v>
      </c>
      <c r="I209" s="66">
        <v>25</v>
      </c>
      <c r="J209" s="66">
        <f t="shared" si="220"/>
        <v>287</v>
      </c>
      <c r="K209" s="66">
        <f t="shared" si="141"/>
        <v>710</v>
      </c>
      <c r="L209" s="66">
        <f t="shared" si="225"/>
        <v>120</v>
      </c>
      <c r="M209" s="66">
        <f t="shared" si="222"/>
        <v>304</v>
      </c>
      <c r="N209" s="66">
        <f t="shared" si="223"/>
        <v>709</v>
      </c>
      <c r="O209" s="66">
        <v>0</v>
      </c>
      <c r="P209" s="66">
        <f t="shared" si="202"/>
        <v>2155</v>
      </c>
      <c r="Q209" s="66">
        <f t="shared" si="201"/>
        <v>616</v>
      </c>
      <c r="R209" s="66">
        <f t="shared" si="221"/>
        <v>1539</v>
      </c>
      <c r="S209" s="61">
        <f t="shared" si="224"/>
        <v>9384</v>
      </c>
      <c r="T209" s="67">
        <v>111</v>
      </c>
    </row>
    <row r="210" spans="1:20" s="55" customFormat="1" ht="21" customHeight="1" thickBot="1" x14ac:dyDescent="0.45">
      <c r="A210" s="65" t="s">
        <v>434</v>
      </c>
      <c r="B210" s="57" t="s">
        <v>435</v>
      </c>
      <c r="C210" s="57" t="s">
        <v>405</v>
      </c>
      <c r="D210" s="57" t="s">
        <v>117</v>
      </c>
      <c r="E210" s="58" t="s">
        <v>34</v>
      </c>
      <c r="F210" s="58" t="s">
        <v>35</v>
      </c>
      <c r="G210" s="59">
        <v>10000</v>
      </c>
      <c r="H210" s="66">
        <v>0</v>
      </c>
      <c r="I210" s="66">
        <v>25</v>
      </c>
      <c r="J210" s="66">
        <f t="shared" si="220"/>
        <v>287</v>
      </c>
      <c r="K210" s="66">
        <f t="shared" si="141"/>
        <v>710</v>
      </c>
      <c r="L210" s="66">
        <f t="shared" si="225"/>
        <v>120</v>
      </c>
      <c r="M210" s="66">
        <f t="shared" si="222"/>
        <v>304</v>
      </c>
      <c r="N210" s="66">
        <f t="shared" si="223"/>
        <v>709</v>
      </c>
      <c r="O210" s="66">
        <v>0</v>
      </c>
      <c r="P210" s="66">
        <f t="shared" si="202"/>
        <v>2155</v>
      </c>
      <c r="Q210" s="66">
        <f t="shared" si="201"/>
        <v>616</v>
      </c>
      <c r="R210" s="66">
        <f t="shared" si="221"/>
        <v>1539</v>
      </c>
      <c r="S210" s="61">
        <f t="shared" si="224"/>
        <v>9384</v>
      </c>
      <c r="T210" s="67">
        <v>111</v>
      </c>
    </row>
    <row r="211" spans="1:20" s="55" customFormat="1" ht="21" customHeight="1" thickBot="1" x14ac:dyDescent="0.45">
      <c r="A211" s="65" t="s">
        <v>436</v>
      </c>
      <c r="B211" s="57" t="s">
        <v>437</v>
      </c>
      <c r="C211" s="57" t="s">
        <v>405</v>
      </c>
      <c r="D211" s="57" t="s">
        <v>368</v>
      </c>
      <c r="E211" s="58" t="s">
        <v>29</v>
      </c>
      <c r="F211" s="58" t="s">
        <v>35</v>
      </c>
      <c r="G211" s="59">
        <v>10000</v>
      </c>
      <c r="H211" s="66">
        <v>0</v>
      </c>
      <c r="I211" s="66">
        <v>25</v>
      </c>
      <c r="J211" s="66">
        <f t="shared" si="220"/>
        <v>287</v>
      </c>
      <c r="K211" s="66">
        <f t="shared" ref="K211:K274" si="226">ROUNDUP(G211*7.1%,2)</f>
        <v>710</v>
      </c>
      <c r="L211" s="66">
        <f t="shared" si="225"/>
        <v>120</v>
      </c>
      <c r="M211" s="66">
        <f t="shared" si="222"/>
        <v>304</v>
      </c>
      <c r="N211" s="66">
        <f t="shared" si="223"/>
        <v>709</v>
      </c>
      <c r="O211" s="66">
        <v>0</v>
      </c>
      <c r="P211" s="66">
        <f t="shared" si="202"/>
        <v>2155</v>
      </c>
      <c r="Q211" s="66">
        <f t="shared" si="201"/>
        <v>616</v>
      </c>
      <c r="R211" s="66">
        <f t="shared" si="221"/>
        <v>1539</v>
      </c>
      <c r="S211" s="61">
        <f t="shared" si="224"/>
        <v>9384</v>
      </c>
      <c r="T211" s="67">
        <v>111</v>
      </c>
    </row>
    <row r="212" spans="1:20" s="55" customFormat="1" ht="21" customHeight="1" thickBot="1" x14ac:dyDescent="0.45">
      <c r="A212" s="65" t="s">
        <v>438</v>
      </c>
      <c r="B212" s="57" t="s">
        <v>439</v>
      </c>
      <c r="C212" s="57" t="s">
        <v>405</v>
      </c>
      <c r="D212" s="57" t="s">
        <v>365</v>
      </c>
      <c r="E212" s="58" t="s">
        <v>29</v>
      </c>
      <c r="F212" s="58" t="s">
        <v>35</v>
      </c>
      <c r="G212" s="59">
        <v>25000</v>
      </c>
      <c r="H212" s="66">
        <v>0</v>
      </c>
      <c r="I212" s="66">
        <v>25</v>
      </c>
      <c r="J212" s="66">
        <f t="shared" si="220"/>
        <v>717.5</v>
      </c>
      <c r="K212" s="66">
        <f t="shared" si="226"/>
        <v>1775</v>
      </c>
      <c r="L212" s="66">
        <f t="shared" si="225"/>
        <v>300</v>
      </c>
      <c r="M212" s="66">
        <f t="shared" si="222"/>
        <v>760</v>
      </c>
      <c r="N212" s="66">
        <f t="shared" si="223"/>
        <v>1772.5000000000002</v>
      </c>
      <c r="O212" s="66">
        <v>0</v>
      </c>
      <c r="P212" s="66">
        <f t="shared" si="202"/>
        <v>5350</v>
      </c>
      <c r="Q212" s="66">
        <f t="shared" si="201"/>
        <v>1502.5</v>
      </c>
      <c r="R212" s="66">
        <f t="shared" si="221"/>
        <v>3847.5</v>
      </c>
      <c r="S212" s="61">
        <f t="shared" si="224"/>
        <v>23497.5</v>
      </c>
      <c r="T212" s="67">
        <v>111</v>
      </c>
    </row>
    <row r="213" spans="1:20" s="55" customFormat="1" ht="21" customHeight="1" thickBot="1" x14ac:dyDescent="0.45">
      <c r="A213" s="65" t="s">
        <v>809</v>
      </c>
      <c r="B213" s="57" t="s">
        <v>810</v>
      </c>
      <c r="C213" s="57" t="s">
        <v>405</v>
      </c>
      <c r="D213" s="57" t="s">
        <v>54</v>
      </c>
      <c r="E213" s="58" t="s">
        <v>34</v>
      </c>
      <c r="F213" s="58" t="s">
        <v>35</v>
      </c>
      <c r="G213" s="59">
        <v>10000</v>
      </c>
      <c r="H213" s="66">
        <v>0</v>
      </c>
      <c r="I213" s="66">
        <v>25</v>
      </c>
      <c r="J213" s="66">
        <f t="shared" si="220"/>
        <v>287</v>
      </c>
      <c r="K213" s="66">
        <f t="shared" si="226"/>
        <v>710</v>
      </c>
      <c r="L213" s="66">
        <f t="shared" si="225"/>
        <v>120</v>
      </c>
      <c r="M213" s="66">
        <f t="shared" si="222"/>
        <v>304</v>
      </c>
      <c r="N213" s="66">
        <f t="shared" si="223"/>
        <v>709</v>
      </c>
      <c r="O213" s="66">
        <v>0</v>
      </c>
      <c r="P213" s="66">
        <f t="shared" ref="P213:P216" si="227">+H213+I213+J213+K213+L213+M213+N213+O213</f>
        <v>2155</v>
      </c>
      <c r="Q213" s="66">
        <f t="shared" ref="Q213:Q216" si="228">ROUNDUP(H213+I213+J213+M213+O213,2)</f>
        <v>616</v>
      </c>
      <c r="R213" s="66">
        <f t="shared" si="221"/>
        <v>1539</v>
      </c>
      <c r="S213" s="61">
        <f t="shared" si="224"/>
        <v>9384</v>
      </c>
      <c r="T213" s="67">
        <v>111</v>
      </c>
    </row>
    <row r="214" spans="1:20" s="55" customFormat="1" ht="21" customHeight="1" thickBot="1" x14ac:dyDescent="0.45">
      <c r="A214" s="65" t="s">
        <v>845</v>
      </c>
      <c r="B214" s="57" t="s">
        <v>848</v>
      </c>
      <c r="C214" s="57" t="s">
        <v>405</v>
      </c>
      <c r="D214" s="57" t="s">
        <v>166</v>
      </c>
      <c r="E214" s="58" t="s">
        <v>29</v>
      </c>
      <c r="F214" s="58" t="s">
        <v>35</v>
      </c>
      <c r="G214" s="59">
        <v>10000</v>
      </c>
      <c r="H214" s="66">
        <v>0</v>
      </c>
      <c r="I214" s="66">
        <v>25</v>
      </c>
      <c r="J214" s="66">
        <f t="shared" ref="J214" si="229">ROUNDUP(G214*2.87%,2)</f>
        <v>287</v>
      </c>
      <c r="K214" s="66">
        <f t="shared" si="226"/>
        <v>710</v>
      </c>
      <c r="L214" s="66">
        <f t="shared" ref="L214" si="230">+G214*1.2%</f>
        <v>120</v>
      </c>
      <c r="M214" s="66">
        <f t="shared" ref="M214" si="231">+G214*3.04%</f>
        <v>304</v>
      </c>
      <c r="N214" s="66">
        <f t="shared" ref="N214" si="232">+G214*7.09%</f>
        <v>709</v>
      </c>
      <c r="O214" s="66">
        <v>1587.38</v>
      </c>
      <c r="P214" s="66">
        <f t="shared" si="227"/>
        <v>3742.38</v>
      </c>
      <c r="Q214" s="66">
        <f t="shared" si="228"/>
        <v>2203.38</v>
      </c>
      <c r="R214" s="66">
        <f t="shared" ref="R214" si="233">+K214+L214+N214</f>
        <v>1539</v>
      </c>
      <c r="S214" s="61">
        <f t="shared" ref="S214" si="234">ROUNDUP(G214-Q214,2)</f>
        <v>7796.62</v>
      </c>
      <c r="T214" s="67">
        <v>111</v>
      </c>
    </row>
    <row r="215" spans="1:20" s="55" customFormat="1" ht="21" customHeight="1" thickBot="1" x14ac:dyDescent="0.45">
      <c r="A215" s="65" t="s">
        <v>846</v>
      </c>
      <c r="B215" s="57" t="s">
        <v>849</v>
      </c>
      <c r="C215" s="57" t="s">
        <v>405</v>
      </c>
      <c r="D215" s="57" t="s">
        <v>166</v>
      </c>
      <c r="E215" s="58" t="s">
        <v>29</v>
      </c>
      <c r="F215" s="58" t="s">
        <v>35</v>
      </c>
      <c r="G215" s="59">
        <v>10000</v>
      </c>
      <c r="H215" s="66">
        <v>0</v>
      </c>
      <c r="I215" s="66">
        <v>25</v>
      </c>
      <c r="J215" s="66">
        <f t="shared" si="220"/>
        <v>287</v>
      </c>
      <c r="K215" s="66">
        <f t="shared" si="226"/>
        <v>710</v>
      </c>
      <c r="L215" s="66">
        <f t="shared" si="225"/>
        <v>120</v>
      </c>
      <c r="M215" s="66">
        <f t="shared" si="222"/>
        <v>304</v>
      </c>
      <c r="N215" s="66">
        <f t="shared" si="223"/>
        <v>709</v>
      </c>
      <c r="O215" s="66">
        <v>0</v>
      </c>
      <c r="P215" s="66">
        <f t="shared" ref="P215" si="235">+H215+I215+J215+K215+L215+M215+N215+O215</f>
        <v>2155</v>
      </c>
      <c r="Q215" s="66">
        <f t="shared" ref="Q215" si="236">ROUNDUP(H215+I215+J215+M215+O215,2)</f>
        <v>616</v>
      </c>
      <c r="R215" s="66">
        <f t="shared" si="221"/>
        <v>1539</v>
      </c>
      <c r="S215" s="61">
        <f t="shared" si="224"/>
        <v>9384</v>
      </c>
      <c r="T215" s="67">
        <v>111</v>
      </c>
    </row>
    <row r="216" spans="1:20" s="55" customFormat="1" ht="21" customHeight="1" thickBot="1" x14ac:dyDescent="0.45">
      <c r="A216" s="65" t="s">
        <v>847</v>
      </c>
      <c r="B216" s="57" t="s">
        <v>850</v>
      </c>
      <c r="C216" s="57" t="s">
        <v>405</v>
      </c>
      <c r="D216" s="57" t="s">
        <v>166</v>
      </c>
      <c r="E216" s="58" t="s">
        <v>29</v>
      </c>
      <c r="F216" s="58" t="s">
        <v>35</v>
      </c>
      <c r="G216" s="59">
        <v>10000</v>
      </c>
      <c r="H216" s="66">
        <v>0</v>
      </c>
      <c r="I216" s="66">
        <v>25</v>
      </c>
      <c r="J216" s="66">
        <f t="shared" ref="J216" si="237">ROUNDUP(G216*2.87%,2)</f>
        <v>287</v>
      </c>
      <c r="K216" s="66">
        <f t="shared" si="226"/>
        <v>710</v>
      </c>
      <c r="L216" s="66">
        <f t="shared" ref="L216" si="238">+G216*1.2%</f>
        <v>120</v>
      </c>
      <c r="M216" s="66">
        <f t="shared" ref="M216" si="239">+G216*3.04%</f>
        <v>304</v>
      </c>
      <c r="N216" s="66">
        <f t="shared" ref="N216" si="240">+G216*7.09%</f>
        <v>709</v>
      </c>
      <c r="O216" s="66">
        <v>0</v>
      </c>
      <c r="P216" s="66">
        <f t="shared" si="227"/>
        <v>2155</v>
      </c>
      <c r="Q216" s="66">
        <f t="shared" si="228"/>
        <v>616</v>
      </c>
      <c r="R216" s="66">
        <f t="shared" ref="R216" si="241">+K216+L216+N216</f>
        <v>1539</v>
      </c>
      <c r="S216" s="61">
        <f t="shared" ref="S216" si="242">ROUNDUP(G216-Q216,2)</f>
        <v>9384</v>
      </c>
      <c r="T216" s="67">
        <v>111</v>
      </c>
    </row>
    <row r="217" spans="1:20" s="55" customFormat="1" ht="21" customHeight="1" thickBot="1" x14ac:dyDescent="0.45">
      <c r="A217" s="65" t="s">
        <v>440</v>
      </c>
      <c r="B217" s="57" t="s">
        <v>441</v>
      </c>
      <c r="C217" s="57" t="s">
        <v>442</v>
      </c>
      <c r="D217" s="57" t="s">
        <v>866</v>
      </c>
      <c r="E217" s="58" t="s">
        <v>29</v>
      </c>
      <c r="F217" s="58" t="s">
        <v>40</v>
      </c>
      <c r="G217" s="59">
        <v>31500</v>
      </c>
      <c r="H217" s="66">
        <v>0</v>
      </c>
      <c r="I217" s="66">
        <v>25</v>
      </c>
      <c r="J217" s="66">
        <f t="shared" si="220"/>
        <v>904.05</v>
      </c>
      <c r="K217" s="66">
        <f t="shared" si="226"/>
        <v>2236.5</v>
      </c>
      <c r="L217" s="66">
        <f t="shared" si="225"/>
        <v>378</v>
      </c>
      <c r="M217" s="66">
        <f t="shared" si="222"/>
        <v>957.6</v>
      </c>
      <c r="N217" s="66">
        <f t="shared" si="223"/>
        <v>2233.3500000000004</v>
      </c>
      <c r="O217" s="66">
        <v>0</v>
      </c>
      <c r="P217" s="66">
        <f t="shared" si="202"/>
        <v>6734.5000000000009</v>
      </c>
      <c r="Q217" s="66">
        <f t="shared" si="201"/>
        <v>1886.65</v>
      </c>
      <c r="R217" s="66">
        <f t="shared" si="221"/>
        <v>4847.8500000000004</v>
      </c>
      <c r="S217" s="61">
        <f t="shared" si="224"/>
        <v>29613.35</v>
      </c>
      <c r="T217" s="67">
        <v>111</v>
      </c>
    </row>
    <row r="218" spans="1:20" s="55" customFormat="1" ht="21" customHeight="1" thickBot="1" x14ac:dyDescent="0.45">
      <c r="A218" s="65" t="s">
        <v>443</v>
      </c>
      <c r="B218" s="57" t="s">
        <v>444</v>
      </c>
      <c r="C218" s="57" t="s">
        <v>442</v>
      </c>
      <c r="D218" s="57" t="s">
        <v>166</v>
      </c>
      <c r="E218" s="58" t="s">
        <v>29</v>
      </c>
      <c r="F218" s="58" t="s">
        <v>35</v>
      </c>
      <c r="G218" s="59">
        <v>10000</v>
      </c>
      <c r="H218" s="66">
        <v>0</v>
      </c>
      <c r="I218" s="66">
        <v>25</v>
      </c>
      <c r="J218" s="66">
        <f t="shared" si="220"/>
        <v>287</v>
      </c>
      <c r="K218" s="66">
        <f t="shared" si="226"/>
        <v>710</v>
      </c>
      <c r="L218" s="66">
        <f t="shared" si="225"/>
        <v>120</v>
      </c>
      <c r="M218" s="66">
        <f t="shared" si="222"/>
        <v>304</v>
      </c>
      <c r="N218" s="66">
        <f t="shared" si="223"/>
        <v>709</v>
      </c>
      <c r="O218" s="66">
        <v>0</v>
      </c>
      <c r="P218" s="66">
        <f t="shared" si="202"/>
        <v>2155</v>
      </c>
      <c r="Q218" s="66">
        <f t="shared" si="201"/>
        <v>616</v>
      </c>
      <c r="R218" s="66">
        <f t="shared" si="221"/>
        <v>1539</v>
      </c>
      <c r="S218" s="61">
        <f t="shared" si="224"/>
        <v>9384</v>
      </c>
      <c r="T218" s="67">
        <v>111</v>
      </c>
    </row>
    <row r="219" spans="1:20" s="55" customFormat="1" ht="21" customHeight="1" thickBot="1" x14ac:dyDescent="0.45">
      <c r="A219" s="65" t="s">
        <v>445</v>
      </c>
      <c r="B219" s="57" t="s">
        <v>446</v>
      </c>
      <c r="C219" s="57" t="s">
        <v>442</v>
      </c>
      <c r="D219" s="57" t="s">
        <v>368</v>
      </c>
      <c r="E219" s="58" t="s">
        <v>29</v>
      </c>
      <c r="F219" s="58" t="s">
        <v>35</v>
      </c>
      <c r="G219" s="59">
        <v>10000</v>
      </c>
      <c r="H219" s="66">
        <v>0</v>
      </c>
      <c r="I219" s="66">
        <v>25</v>
      </c>
      <c r="J219" s="66">
        <f t="shared" si="220"/>
        <v>287</v>
      </c>
      <c r="K219" s="66">
        <f t="shared" si="226"/>
        <v>710</v>
      </c>
      <c r="L219" s="66">
        <f t="shared" si="225"/>
        <v>120</v>
      </c>
      <c r="M219" s="66">
        <f t="shared" si="222"/>
        <v>304</v>
      </c>
      <c r="N219" s="66">
        <f t="shared" si="223"/>
        <v>709</v>
      </c>
      <c r="O219" s="66">
        <v>0</v>
      </c>
      <c r="P219" s="66">
        <f t="shared" si="202"/>
        <v>2155</v>
      </c>
      <c r="Q219" s="66">
        <f t="shared" ref="Q219:Q255" si="243">ROUNDUP(H219+I219+J219+M219+O219,2)</f>
        <v>616</v>
      </c>
      <c r="R219" s="66">
        <f t="shared" si="221"/>
        <v>1539</v>
      </c>
      <c r="S219" s="61">
        <f t="shared" si="224"/>
        <v>9384</v>
      </c>
      <c r="T219" s="67">
        <v>111</v>
      </c>
    </row>
    <row r="220" spans="1:20" s="55" customFormat="1" ht="21" customHeight="1" thickBot="1" x14ac:dyDescent="0.45">
      <c r="A220" s="65" t="s">
        <v>447</v>
      </c>
      <c r="B220" s="57" t="s">
        <v>448</v>
      </c>
      <c r="C220" s="57" t="s">
        <v>442</v>
      </c>
      <c r="D220" s="57" t="s">
        <v>54</v>
      </c>
      <c r="E220" s="58" t="s">
        <v>34</v>
      </c>
      <c r="F220" s="58" t="s">
        <v>35</v>
      </c>
      <c r="G220" s="59">
        <v>10000</v>
      </c>
      <c r="H220" s="66">
        <v>0</v>
      </c>
      <c r="I220" s="66">
        <v>25</v>
      </c>
      <c r="J220" s="66">
        <f t="shared" si="220"/>
        <v>287</v>
      </c>
      <c r="K220" s="66">
        <f t="shared" si="226"/>
        <v>710</v>
      </c>
      <c r="L220" s="66">
        <f t="shared" si="225"/>
        <v>120</v>
      </c>
      <c r="M220" s="66">
        <f t="shared" si="222"/>
        <v>304</v>
      </c>
      <c r="N220" s="66">
        <f t="shared" si="223"/>
        <v>709</v>
      </c>
      <c r="O220" s="66">
        <v>0</v>
      </c>
      <c r="P220" s="66">
        <f t="shared" si="202"/>
        <v>2155</v>
      </c>
      <c r="Q220" s="66">
        <f t="shared" si="243"/>
        <v>616</v>
      </c>
      <c r="R220" s="66">
        <f t="shared" si="221"/>
        <v>1539</v>
      </c>
      <c r="S220" s="61">
        <f t="shared" si="224"/>
        <v>9384</v>
      </c>
      <c r="T220" s="67">
        <v>111</v>
      </c>
    </row>
    <row r="221" spans="1:20" s="55" customFormat="1" ht="21" customHeight="1" thickBot="1" x14ac:dyDescent="0.45">
      <c r="A221" s="65" t="s">
        <v>449</v>
      </c>
      <c r="B221" s="57" t="s">
        <v>450</v>
      </c>
      <c r="C221" s="57" t="s">
        <v>442</v>
      </c>
      <c r="D221" s="57" t="s">
        <v>417</v>
      </c>
      <c r="E221" s="58" t="s">
        <v>29</v>
      </c>
      <c r="F221" s="58" t="s">
        <v>98</v>
      </c>
      <c r="G221" s="59">
        <v>10000</v>
      </c>
      <c r="H221" s="66">
        <v>0</v>
      </c>
      <c r="I221" s="66">
        <v>25</v>
      </c>
      <c r="J221" s="66">
        <f t="shared" si="220"/>
        <v>287</v>
      </c>
      <c r="K221" s="66">
        <f t="shared" si="226"/>
        <v>710</v>
      </c>
      <c r="L221" s="66">
        <f t="shared" si="225"/>
        <v>120</v>
      </c>
      <c r="M221" s="66">
        <f t="shared" si="222"/>
        <v>304</v>
      </c>
      <c r="N221" s="66">
        <f t="shared" si="223"/>
        <v>709</v>
      </c>
      <c r="O221" s="66">
        <v>0</v>
      </c>
      <c r="P221" s="66">
        <f t="shared" si="202"/>
        <v>2155</v>
      </c>
      <c r="Q221" s="66">
        <f t="shared" si="243"/>
        <v>616</v>
      </c>
      <c r="R221" s="66">
        <f t="shared" si="221"/>
        <v>1539</v>
      </c>
      <c r="S221" s="61">
        <f t="shared" si="224"/>
        <v>9384</v>
      </c>
      <c r="T221" s="67">
        <v>111</v>
      </c>
    </row>
    <row r="222" spans="1:20" s="55" customFormat="1" ht="21" customHeight="1" thickBot="1" x14ac:dyDescent="0.45">
      <c r="A222" s="65" t="s">
        <v>451</v>
      </c>
      <c r="B222" s="57" t="s">
        <v>452</v>
      </c>
      <c r="C222" s="57" t="s">
        <v>442</v>
      </c>
      <c r="D222" s="57" t="s">
        <v>166</v>
      </c>
      <c r="E222" s="58" t="s">
        <v>29</v>
      </c>
      <c r="F222" s="58" t="s">
        <v>35</v>
      </c>
      <c r="G222" s="59">
        <v>10000</v>
      </c>
      <c r="H222" s="66">
        <v>0</v>
      </c>
      <c r="I222" s="66">
        <v>25</v>
      </c>
      <c r="J222" s="66">
        <f t="shared" si="220"/>
        <v>287</v>
      </c>
      <c r="K222" s="66">
        <f t="shared" si="226"/>
        <v>710</v>
      </c>
      <c r="L222" s="66">
        <f t="shared" si="225"/>
        <v>120</v>
      </c>
      <c r="M222" s="66">
        <f t="shared" si="222"/>
        <v>304</v>
      </c>
      <c r="N222" s="66">
        <f t="shared" si="223"/>
        <v>709</v>
      </c>
      <c r="O222" s="66">
        <v>0</v>
      </c>
      <c r="P222" s="66">
        <f t="shared" si="202"/>
        <v>2155</v>
      </c>
      <c r="Q222" s="66">
        <f t="shared" si="243"/>
        <v>616</v>
      </c>
      <c r="R222" s="66">
        <f t="shared" si="221"/>
        <v>1539</v>
      </c>
      <c r="S222" s="61">
        <f t="shared" si="224"/>
        <v>9384</v>
      </c>
      <c r="T222" s="67">
        <v>111</v>
      </c>
    </row>
    <row r="223" spans="1:20" s="55" customFormat="1" ht="21" customHeight="1" thickBot="1" x14ac:dyDescent="0.45">
      <c r="A223" s="65" t="s">
        <v>453</v>
      </c>
      <c r="B223" s="57" t="s">
        <v>454</v>
      </c>
      <c r="C223" s="57" t="s">
        <v>442</v>
      </c>
      <c r="D223" s="57" t="s">
        <v>368</v>
      </c>
      <c r="E223" s="58" t="s">
        <v>29</v>
      </c>
      <c r="F223" s="58" t="s">
        <v>35</v>
      </c>
      <c r="G223" s="59">
        <v>10000</v>
      </c>
      <c r="H223" s="66">
        <v>0</v>
      </c>
      <c r="I223" s="66">
        <v>25</v>
      </c>
      <c r="J223" s="66">
        <f t="shared" si="220"/>
        <v>287</v>
      </c>
      <c r="K223" s="66">
        <f t="shared" si="226"/>
        <v>710</v>
      </c>
      <c r="L223" s="66">
        <f t="shared" si="225"/>
        <v>120</v>
      </c>
      <c r="M223" s="66">
        <f t="shared" si="222"/>
        <v>304</v>
      </c>
      <c r="N223" s="66">
        <f t="shared" si="223"/>
        <v>709</v>
      </c>
      <c r="O223" s="66">
        <v>0</v>
      </c>
      <c r="P223" s="66">
        <f t="shared" ref="P223:P232" si="244">+H223+I223+J223+K223+L223+M223+N223+O223</f>
        <v>2155</v>
      </c>
      <c r="Q223" s="66">
        <f t="shared" si="243"/>
        <v>616</v>
      </c>
      <c r="R223" s="66">
        <f t="shared" si="221"/>
        <v>1539</v>
      </c>
      <c r="S223" s="61">
        <f t="shared" si="224"/>
        <v>9384</v>
      </c>
      <c r="T223" s="67">
        <v>111</v>
      </c>
    </row>
    <row r="224" spans="1:20" s="55" customFormat="1" ht="21" customHeight="1" thickBot="1" x14ac:dyDescent="0.45">
      <c r="A224" s="65" t="s">
        <v>455</v>
      </c>
      <c r="B224" s="57" t="s">
        <v>456</v>
      </c>
      <c r="C224" s="57" t="s">
        <v>442</v>
      </c>
      <c r="D224" s="57" t="s">
        <v>295</v>
      </c>
      <c r="E224" s="58" t="s">
        <v>34</v>
      </c>
      <c r="F224" s="58" t="s">
        <v>35</v>
      </c>
      <c r="G224" s="59">
        <v>10000</v>
      </c>
      <c r="H224" s="66">
        <v>0</v>
      </c>
      <c r="I224" s="66">
        <v>25</v>
      </c>
      <c r="J224" s="66">
        <f t="shared" si="220"/>
        <v>287</v>
      </c>
      <c r="K224" s="66">
        <f t="shared" si="226"/>
        <v>710</v>
      </c>
      <c r="L224" s="66">
        <f t="shared" si="225"/>
        <v>120</v>
      </c>
      <c r="M224" s="66">
        <f t="shared" si="222"/>
        <v>304</v>
      </c>
      <c r="N224" s="66">
        <f t="shared" si="223"/>
        <v>709</v>
      </c>
      <c r="O224" s="66">
        <v>0</v>
      </c>
      <c r="P224" s="66">
        <f t="shared" si="244"/>
        <v>2155</v>
      </c>
      <c r="Q224" s="66">
        <f t="shared" si="243"/>
        <v>616</v>
      </c>
      <c r="R224" s="66">
        <f t="shared" si="221"/>
        <v>1539</v>
      </c>
      <c r="S224" s="61">
        <f t="shared" si="224"/>
        <v>9384</v>
      </c>
      <c r="T224" s="67">
        <v>111</v>
      </c>
    </row>
    <row r="225" spans="1:20" s="55" customFormat="1" ht="21" customHeight="1" thickBot="1" x14ac:dyDescent="0.45">
      <c r="A225" s="65" t="s">
        <v>457</v>
      </c>
      <c r="B225" s="57" t="s">
        <v>458</v>
      </c>
      <c r="C225" s="57" t="s">
        <v>442</v>
      </c>
      <c r="D225" s="57" t="s">
        <v>166</v>
      </c>
      <c r="E225" s="58" t="s">
        <v>34</v>
      </c>
      <c r="F225" s="58" t="s">
        <v>35</v>
      </c>
      <c r="G225" s="59">
        <v>10000</v>
      </c>
      <c r="H225" s="66">
        <v>0</v>
      </c>
      <c r="I225" s="66">
        <v>25</v>
      </c>
      <c r="J225" s="66">
        <f t="shared" si="220"/>
        <v>287</v>
      </c>
      <c r="K225" s="66">
        <f t="shared" si="226"/>
        <v>710</v>
      </c>
      <c r="L225" s="66">
        <f t="shared" si="225"/>
        <v>120</v>
      </c>
      <c r="M225" s="66">
        <f t="shared" si="222"/>
        <v>304</v>
      </c>
      <c r="N225" s="66">
        <f t="shared" si="223"/>
        <v>709</v>
      </c>
      <c r="O225" s="66">
        <v>0</v>
      </c>
      <c r="P225" s="66">
        <f t="shared" si="244"/>
        <v>2155</v>
      </c>
      <c r="Q225" s="66">
        <f t="shared" si="243"/>
        <v>616</v>
      </c>
      <c r="R225" s="66">
        <f t="shared" si="221"/>
        <v>1539</v>
      </c>
      <c r="S225" s="61">
        <f t="shared" si="224"/>
        <v>9384</v>
      </c>
      <c r="T225" s="67">
        <v>111</v>
      </c>
    </row>
    <row r="226" spans="1:20" s="55" customFormat="1" ht="21" customHeight="1" thickBot="1" x14ac:dyDescent="0.45">
      <c r="A226" s="65" t="s">
        <v>459</v>
      </c>
      <c r="B226" s="57" t="s">
        <v>460</v>
      </c>
      <c r="C226" s="57" t="s">
        <v>442</v>
      </c>
      <c r="D226" s="57" t="s">
        <v>166</v>
      </c>
      <c r="E226" s="58" t="s">
        <v>29</v>
      </c>
      <c r="F226" s="58" t="s">
        <v>35</v>
      </c>
      <c r="G226" s="59">
        <v>10000</v>
      </c>
      <c r="H226" s="66">
        <v>0</v>
      </c>
      <c r="I226" s="66">
        <v>25</v>
      </c>
      <c r="J226" s="66">
        <f t="shared" ref="J226:J227" si="245">ROUNDUP(G226*2.87%,2)</f>
        <v>287</v>
      </c>
      <c r="K226" s="66">
        <f t="shared" ref="K226:K227" si="246">ROUNDUP(G226*7.1%,2)</f>
        <v>710</v>
      </c>
      <c r="L226" s="66">
        <f t="shared" ref="L226:L227" si="247">+G226*1.2%</f>
        <v>120</v>
      </c>
      <c r="M226" s="66">
        <f t="shared" ref="M226:M227" si="248">+G226*3.04%</f>
        <v>304</v>
      </c>
      <c r="N226" s="66">
        <f t="shared" ref="N226:N227" si="249">+G226*7.09%</f>
        <v>709</v>
      </c>
      <c r="O226" s="66">
        <v>0</v>
      </c>
      <c r="P226" s="66">
        <f t="shared" ref="P226:P227" si="250">+H226+I226+J226+K226+L226+M226+N226+O226</f>
        <v>2155</v>
      </c>
      <c r="Q226" s="66">
        <f t="shared" ref="Q226:Q227" si="251">ROUNDUP(H226+I226+J226+M226+O226,2)</f>
        <v>616</v>
      </c>
      <c r="R226" s="66">
        <f t="shared" ref="R226:R227" si="252">+K226+L226+N226</f>
        <v>1539</v>
      </c>
      <c r="S226" s="61">
        <f t="shared" ref="S226:S227" si="253">ROUNDUP(G226-Q226,2)</f>
        <v>9384</v>
      </c>
      <c r="T226" s="67">
        <v>111</v>
      </c>
    </row>
    <row r="227" spans="1:20" s="55" customFormat="1" ht="21" customHeight="1" thickBot="1" x14ac:dyDescent="0.45">
      <c r="A227" s="65" t="s">
        <v>903</v>
      </c>
      <c r="B227" s="57" t="s">
        <v>904</v>
      </c>
      <c r="C227" s="57" t="s">
        <v>442</v>
      </c>
      <c r="D227" s="57" t="s">
        <v>117</v>
      </c>
      <c r="E227" s="58" t="s">
        <v>29</v>
      </c>
      <c r="F227" s="58" t="s">
        <v>35</v>
      </c>
      <c r="G227" s="59">
        <v>11000</v>
      </c>
      <c r="H227" s="66">
        <v>0</v>
      </c>
      <c r="I227" s="66">
        <v>25</v>
      </c>
      <c r="J227" s="66">
        <f t="shared" si="245"/>
        <v>315.7</v>
      </c>
      <c r="K227" s="66">
        <f t="shared" si="246"/>
        <v>781</v>
      </c>
      <c r="L227" s="66">
        <f t="shared" si="247"/>
        <v>132</v>
      </c>
      <c r="M227" s="66">
        <f t="shared" si="248"/>
        <v>334.4</v>
      </c>
      <c r="N227" s="66">
        <f t="shared" si="249"/>
        <v>779.90000000000009</v>
      </c>
      <c r="O227" s="66">
        <v>0</v>
      </c>
      <c r="P227" s="66">
        <f t="shared" si="250"/>
        <v>2368</v>
      </c>
      <c r="Q227" s="66">
        <f t="shared" si="251"/>
        <v>675.1</v>
      </c>
      <c r="R227" s="66">
        <f t="shared" si="252"/>
        <v>1692.9</v>
      </c>
      <c r="S227" s="61">
        <f t="shared" si="253"/>
        <v>10324.9</v>
      </c>
      <c r="T227" s="67">
        <v>111</v>
      </c>
    </row>
    <row r="228" spans="1:20" s="55" customFormat="1" ht="21" customHeight="1" thickBot="1" x14ac:dyDescent="0.45">
      <c r="A228" s="65" t="s">
        <v>855</v>
      </c>
      <c r="B228" s="57" t="s">
        <v>863</v>
      </c>
      <c r="C228" s="57" t="s">
        <v>461</v>
      </c>
      <c r="D228" s="57" t="s">
        <v>866</v>
      </c>
      <c r="E228" s="58" t="s">
        <v>29</v>
      </c>
      <c r="F228" s="58" t="s">
        <v>40</v>
      </c>
      <c r="G228" s="59">
        <v>31500</v>
      </c>
      <c r="H228" s="66">
        <v>0</v>
      </c>
      <c r="I228" s="66">
        <v>25</v>
      </c>
      <c r="J228" s="66">
        <f t="shared" ref="J228" si="254">ROUNDUP(G228*2.87%,2)</f>
        <v>904.05</v>
      </c>
      <c r="K228" s="66">
        <f t="shared" si="226"/>
        <v>2236.5</v>
      </c>
      <c r="L228" s="66">
        <f t="shared" ref="L228" si="255">+G228*1.2%</f>
        <v>378</v>
      </c>
      <c r="M228" s="66">
        <f t="shared" ref="M228" si="256">+G228*3.04%</f>
        <v>957.6</v>
      </c>
      <c r="N228" s="66">
        <f t="shared" ref="N228" si="257">+G228*7.09%</f>
        <v>2233.3500000000004</v>
      </c>
      <c r="O228" s="66">
        <v>0</v>
      </c>
      <c r="P228" s="66">
        <f t="shared" si="244"/>
        <v>6734.5000000000009</v>
      </c>
      <c r="Q228" s="66">
        <f t="shared" si="243"/>
        <v>1886.65</v>
      </c>
      <c r="R228" s="66">
        <f t="shared" ref="R228" si="258">+K228+L228+N228</f>
        <v>4847.8500000000004</v>
      </c>
      <c r="S228" s="61">
        <f t="shared" ref="S228" si="259">ROUNDUP(G228-Q228,2)</f>
        <v>29613.35</v>
      </c>
      <c r="T228" s="67">
        <v>111</v>
      </c>
    </row>
    <row r="229" spans="1:20" s="55" customFormat="1" ht="21" customHeight="1" thickBot="1" x14ac:dyDescent="0.45">
      <c r="A229" s="65" t="s">
        <v>462</v>
      </c>
      <c r="B229" s="57" t="s">
        <v>463</v>
      </c>
      <c r="C229" s="57" t="s">
        <v>461</v>
      </c>
      <c r="D229" s="57" t="s">
        <v>117</v>
      </c>
      <c r="E229" s="58" t="s">
        <v>29</v>
      </c>
      <c r="F229" s="58" t="s">
        <v>35</v>
      </c>
      <c r="G229" s="59">
        <v>10000</v>
      </c>
      <c r="H229" s="66">
        <v>0</v>
      </c>
      <c r="I229" s="66">
        <v>25</v>
      </c>
      <c r="J229" s="66">
        <f t="shared" si="220"/>
        <v>287</v>
      </c>
      <c r="K229" s="66">
        <f t="shared" si="226"/>
        <v>710</v>
      </c>
      <c r="L229" s="66">
        <f t="shared" si="225"/>
        <v>120</v>
      </c>
      <c r="M229" s="66">
        <f t="shared" si="222"/>
        <v>304</v>
      </c>
      <c r="N229" s="66">
        <f t="shared" si="223"/>
        <v>709</v>
      </c>
      <c r="O229" s="66">
        <v>0</v>
      </c>
      <c r="P229" s="66">
        <f t="shared" si="244"/>
        <v>2155</v>
      </c>
      <c r="Q229" s="66">
        <f t="shared" si="243"/>
        <v>616</v>
      </c>
      <c r="R229" s="66">
        <f t="shared" si="221"/>
        <v>1539</v>
      </c>
      <c r="S229" s="61">
        <f t="shared" si="224"/>
        <v>9384</v>
      </c>
      <c r="T229" s="67">
        <v>111</v>
      </c>
    </row>
    <row r="230" spans="1:20" s="55" customFormat="1" ht="21" customHeight="1" thickBot="1" x14ac:dyDescent="0.45">
      <c r="A230" s="65" t="s">
        <v>464</v>
      </c>
      <c r="B230" s="57" t="s">
        <v>465</v>
      </c>
      <c r="C230" s="57" t="s">
        <v>461</v>
      </c>
      <c r="D230" s="57" t="s">
        <v>54</v>
      </c>
      <c r="E230" s="58" t="s">
        <v>34</v>
      </c>
      <c r="F230" s="58" t="s">
        <v>35</v>
      </c>
      <c r="G230" s="59">
        <v>10000</v>
      </c>
      <c r="H230" s="66">
        <v>0</v>
      </c>
      <c r="I230" s="66">
        <v>25</v>
      </c>
      <c r="J230" s="66">
        <f t="shared" si="220"/>
        <v>287</v>
      </c>
      <c r="K230" s="66">
        <f t="shared" si="226"/>
        <v>710</v>
      </c>
      <c r="L230" s="66">
        <f t="shared" si="225"/>
        <v>120</v>
      </c>
      <c r="M230" s="66">
        <f t="shared" si="222"/>
        <v>304</v>
      </c>
      <c r="N230" s="66">
        <f t="shared" si="223"/>
        <v>709</v>
      </c>
      <c r="O230" s="66">
        <v>0</v>
      </c>
      <c r="P230" s="66">
        <f t="shared" si="244"/>
        <v>2155</v>
      </c>
      <c r="Q230" s="66">
        <f t="shared" si="243"/>
        <v>616</v>
      </c>
      <c r="R230" s="66">
        <f t="shared" si="221"/>
        <v>1539</v>
      </c>
      <c r="S230" s="61">
        <f t="shared" si="224"/>
        <v>9384</v>
      </c>
      <c r="T230" s="67">
        <v>111</v>
      </c>
    </row>
    <row r="231" spans="1:20" s="55" customFormat="1" ht="21" customHeight="1" thickBot="1" x14ac:dyDescent="0.45">
      <c r="A231" s="65" t="s">
        <v>466</v>
      </c>
      <c r="B231" s="57" t="s">
        <v>467</v>
      </c>
      <c r="C231" s="57" t="s">
        <v>468</v>
      </c>
      <c r="D231" s="57" t="s">
        <v>117</v>
      </c>
      <c r="E231" s="58" t="s">
        <v>29</v>
      </c>
      <c r="F231" s="58" t="s">
        <v>35</v>
      </c>
      <c r="G231" s="59">
        <v>10000</v>
      </c>
      <c r="H231" s="66">
        <v>0</v>
      </c>
      <c r="I231" s="66">
        <v>25</v>
      </c>
      <c r="J231" s="66">
        <f t="shared" si="220"/>
        <v>287</v>
      </c>
      <c r="K231" s="66">
        <f t="shared" si="226"/>
        <v>710</v>
      </c>
      <c r="L231" s="66">
        <f t="shared" si="225"/>
        <v>120</v>
      </c>
      <c r="M231" s="66">
        <f t="shared" si="222"/>
        <v>304</v>
      </c>
      <c r="N231" s="66">
        <f t="shared" si="223"/>
        <v>709</v>
      </c>
      <c r="O231" s="66">
        <v>0</v>
      </c>
      <c r="P231" s="66">
        <f t="shared" si="244"/>
        <v>2155</v>
      </c>
      <c r="Q231" s="66">
        <f t="shared" si="243"/>
        <v>616</v>
      </c>
      <c r="R231" s="66">
        <f t="shared" si="221"/>
        <v>1539</v>
      </c>
      <c r="S231" s="61">
        <f t="shared" si="224"/>
        <v>9384</v>
      </c>
      <c r="T231" s="67">
        <v>111</v>
      </c>
    </row>
    <row r="232" spans="1:20" s="55" customFormat="1" ht="21" customHeight="1" thickBot="1" x14ac:dyDescent="0.45">
      <c r="A232" s="65" t="s">
        <v>469</v>
      </c>
      <c r="B232" s="57" t="s">
        <v>470</v>
      </c>
      <c r="C232" s="57" t="s">
        <v>468</v>
      </c>
      <c r="D232" s="57" t="s">
        <v>368</v>
      </c>
      <c r="E232" s="58" t="s">
        <v>29</v>
      </c>
      <c r="F232" s="58" t="s">
        <v>35</v>
      </c>
      <c r="G232" s="59">
        <v>10000</v>
      </c>
      <c r="H232" s="66">
        <v>0</v>
      </c>
      <c r="I232" s="66">
        <v>25</v>
      </c>
      <c r="J232" s="66">
        <f t="shared" si="220"/>
        <v>287</v>
      </c>
      <c r="K232" s="66">
        <f t="shared" si="226"/>
        <v>710</v>
      </c>
      <c r="L232" s="66">
        <f t="shared" si="225"/>
        <v>120</v>
      </c>
      <c r="M232" s="66">
        <f t="shared" si="222"/>
        <v>304</v>
      </c>
      <c r="N232" s="66">
        <f t="shared" si="223"/>
        <v>709</v>
      </c>
      <c r="O232" s="66">
        <v>0</v>
      </c>
      <c r="P232" s="66">
        <f t="shared" si="244"/>
        <v>2155</v>
      </c>
      <c r="Q232" s="66">
        <f t="shared" si="243"/>
        <v>616</v>
      </c>
      <c r="R232" s="66">
        <f t="shared" si="221"/>
        <v>1539</v>
      </c>
      <c r="S232" s="61">
        <f t="shared" si="224"/>
        <v>9384</v>
      </c>
      <c r="T232" s="67">
        <v>111</v>
      </c>
    </row>
    <row r="233" spans="1:20" s="55" customFormat="1" ht="21" customHeight="1" thickBot="1" x14ac:dyDescent="0.45">
      <c r="A233" s="65" t="s">
        <v>471</v>
      </c>
      <c r="B233" s="57" t="s">
        <v>472</v>
      </c>
      <c r="C233" s="57" t="s">
        <v>468</v>
      </c>
      <c r="D233" s="57" t="s">
        <v>54</v>
      </c>
      <c r="E233" s="58" t="s">
        <v>34</v>
      </c>
      <c r="F233" s="58" t="s">
        <v>35</v>
      </c>
      <c r="G233" s="59">
        <v>10000</v>
      </c>
      <c r="H233" s="66">
        <v>0</v>
      </c>
      <c r="I233" s="66">
        <v>25</v>
      </c>
      <c r="J233" s="66">
        <f t="shared" si="220"/>
        <v>287</v>
      </c>
      <c r="K233" s="66">
        <f t="shared" si="226"/>
        <v>710</v>
      </c>
      <c r="L233" s="66">
        <f t="shared" si="225"/>
        <v>120</v>
      </c>
      <c r="M233" s="66">
        <f t="shared" si="222"/>
        <v>304</v>
      </c>
      <c r="N233" s="66">
        <f t="shared" si="223"/>
        <v>709</v>
      </c>
      <c r="O233" s="66">
        <v>0</v>
      </c>
      <c r="P233" s="66">
        <v>0</v>
      </c>
      <c r="Q233" s="66">
        <f t="shared" si="243"/>
        <v>616</v>
      </c>
      <c r="R233" s="66">
        <f t="shared" si="221"/>
        <v>1539</v>
      </c>
      <c r="S233" s="61">
        <f t="shared" si="224"/>
        <v>9384</v>
      </c>
      <c r="T233" s="67">
        <v>111</v>
      </c>
    </row>
    <row r="234" spans="1:20" s="55" customFormat="1" ht="21" customHeight="1" thickBot="1" x14ac:dyDescent="0.45">
      <c r="A234" s="65" t="s">
        <v>473</v>
      </c>
      <c r="B234" s="57" t="s">
        <v>474</v>
      </c>
      <c r="C234" s="57" t="s">
        <v>475</v>
      </c>
      <c r="D234" s="57" t="s">
        <v>866</v>
      </c>
      <c r="E234" s="58" t="s">
        <v>29</v>
      </c>
      <c r="F234" s="58" t="s">
        <v>40</v>
      </c>
      <c r="G234" s="59">
        <v>31500</v>
      </c>
      <c r="H234" s="66">
        <v>0</v>
      </c>
      <c r="I234" s="66">
        <v>25</v>
      </c>
      <c r="J234" s="66">
        <f t="shared" si="220"/>
        <v>904.05</v>
      </c>
      <c r="K234" s="66">
        <f t="shared" si="226"/>
        <v>2236.5</v>
      </c>
      <c r="L234" s="66">
        <f t="shared" si="225"/>
        <v>378</v>
      </c>
      <c r="M234" s="66">
        <f t="shared" si="222"/>
        <v>957.6</v>
      </c>
      <c r="N234" s="66">
        <f t="shared" si="223"/>
        <v>2233.3500000000004</v>
      </c>
      <c r="O234" s="66">
        <v>0</v>
      </c>
      <c r="P234" s="66">
        <f t="shared" ref="P234:P262" si="260">+H234+I234+J234+K234+L234+M234+N234+O234</f>
        <v>6734.5000000000009</v>
      </c>
      <c r="Q234" s="66">
        <f t="shared" si="243"/>
        <v>1886.65</v>
      </c>
      <c r="R234" s="66">
        <f t="shared" si="221"/>
        <v>4847.8500000000004</v>
      </c>
      <c r="S234" s="61">
        <f t="shared" si="224"/>
        <v>29613.35</v>
      </c>
      <c r="T234" s="67">
        <v>111</v>
      </c>
    </row>
    <row r="235" spans="1:20" s="55" customFormat="1" ht="21" customHeight="1" thickBot="1" x14ac:dyDescent="0.45">
      <c r="A235" s="65" t="s">
        <v>476</v>
      </c>
      <c r="B235" s="57" t="s">
        <v>477</v>
      </c>
      <c r="C235" s="57" t="s">
        <v>475</v>
      </c>
      <c r="D235" s="57" t="s">
        <v>166</v>
      </c>
      <c r="E235" s="58" t="s">
        <v>29</v>
      </c>
      <c r="F235" s="58" t="s">
        <v>35</v>
      </c>
      <c r="G235" s="59">
        <v>10000</v>
      </c>
      <c r="H235" s="66">
        <v>0</v>
      </c>
      <c r="I235" s="66">
        <v>25</v>
      </c>
      <c r="J235" s="66">
        <f t="shared" si="220"/>
        <v>287</v>
      </c>
      <c r="K235" s="66">
        <f t="shared" si="226"/>
        <v>710</v>
      </c>
      <c r="L235" s="66">
        <f t="shared" si="225"/>
        <v>120</v>
      </c>
      <c r="M235" s="66">
        <f t="shared" si="222"/>
        <v>304</v>
      </c>
      <c r="N235" s="66">
        <f t="shared" si="223"/>
        <v>709</v>
      </c>
      <c r="O235" s="66">
        <v>0</v>
      </c>
      <c r="P235" s="66">
        <f t="shared" si="260"/>
        <v>2155</v>
      </c>
      <c r="Q235" s="66">
        <f t="shared" si="243"/>
        <v>616</v>
      </c>
      <c r="R235" s="66">
        <f t="shared" si="221"/>
        <v>1539</v>
      </c>
      <c r="S235" s="61">
        <f t="shared" si="224"/>
        <v>9384</v>
      </c>
      <c r="T235" s="67">
        <v>111</v>
      </c>
    </row>
    <row r="236" spans="1:20" s="55" customFormat="1" ht="21" customHeight="1" thickBot="1" x14ac:dyDescent="0.45">
      <c r="A236" s="65" t="s">
        <v>478</v>
      </c>
      <c r="B236" s="57" t="s">
        <v>479</v>
      </c>
      <c r="C236" s="57" t="s">
        <v>475</v>
      </c>
      <c r="D236" s="57" t="s">
        <v>63</v>
      </c>
      <c r="E236" s="58" t="s">
        <v>29</v>
      </c>
      <c r="F236" s="58" t="s">
        <v>35</v>
      </c>
      <c r="G236" s="59">
        <v>25000</v>
      </c>
      <c r="H236" s="66">
        <v>0</v>
      </c>
      <c r="I236" s="66">
        <v>25</v>
      </c>
      <c r="J236" s="66">
        <f t="shared" ref="J236" si="261">ROUNDUP(G236*2.87%,2)</f>
        <v>717.5</v>
      </c>
      <c r="K236" s="66">
        <f t="shared" si="226"/>
        <v>1775</v>
      </c>
      <c r="L236" s="66">
        <f t="shared" ref="L236" si="262">+G236*1.2%</f>
        <v>300</v>
      </c>
      <c r="M236" s="66">
        <f t="shared" ref="M236" si="263">+G236*3.04%</f>
        <v>760</v>
      </c>
      <c r="N236" s="66">
        <f t="shared" ref="N236" si="264">+G236*7.09%</f>
        <v>1772.5000000000002</v>
      </c>
      <c r="O236" s="66">
        <v>0</v>
      </c>
      <c r="P236" s="66">
        <f t="shared" ref="P236" si="265">+H236+I236+J236+K236+L236+M236+N236+O236</f>
        <v>5350</v>
      </c>
      <c r="Q236" s="66">
        <f t="shared" ref="Q236" si="266">ROUNDUP(H236+I236+J236+M236+O236,2)</f>
        <v>1502.5</v>
      </c>
      <c r="R236" s="66">
        <f t="shared" ref="R236" si="267">+K236+L236+N236</f>
        <v>3847.5</v>
      </c>
      <c r="S236" s="61">
        <f t="shared" ref="S236" si="268">ROUNDUP(G236-Q236,2)</f>
        <v>23497.5</v>
      </c>
      <c r="T236" s="67">
        <v>111</v>
      </c>
    </row>
    <row r="237" spans="1:20" s="55" customFormat="1" ht="21" customHeight="1" thickBot="1" x14ac:dyDescent="0.45">
      <c r="A237" s="65" t="s">
        <v>815</v>
      </c>
      <c r="B237" s="57" t="s">
        <v>816</v>
      </c>
      <c r="C237" s="57" t="s">
        <v>475</v>
      </c>
      <c r="D237" s="57" t="s">
        <v>54</v>
      </c>
      <c r="E237" s="58" t="s">
        <v>34</v>
      </c>
      <c r="F237" s="58" t="s">
        <v>35</v>
      </c>
      <c r="G237" s="59">
        <v>10000</v>
      </c>
      <c r="H237" s="66">
        <v>0</v>
      </c>
      <c r="I237" s="66">
        <v>25</v>
      </c>
      <c r="J237" s="66">
        <f t="shared" si="220"/>
        <v>287</v>
      </c>
      <c r="K237" s="66">
        <f t="shared" si="226"/>
        <v>710</v>
      </c>
      <c r="L237" s="66">
        <f t="shared" si="225"/>
        <v>120</v>
      </c>
      <c r="M237" s="66">
        <f t="shared" si="222"/>
        <v>304</v>
      </c>
      <c r="N237" s="66">
        <f t="shared" si="223"/>
        <v>709</v>
      </c>
      <c r="O237" s="66">
        <v>0</v>
      </c>
      <c r="P237" s="66">
        <f t="shared" si="260"/>
        <v>2155</v>
      </c>
      <c r="Q237" s="66">
        <f t="shared" si="243"/>
        <v>616</v>
      </c>
      <c r="R237" s="66">
        <f t="shared" si="221"/>
        <v>1539</v>
      </c>
      <c r="S237" s="61">
        <f t="shared" si="224"/>
        <v>9384</v>
      </c>
      <c r="T237" s="67">
        <v>111</v>
      </c>
    </row>
    <row r="238" spans="1:20" s="55" customFormat="1" ht="21" customHeight="1" thickBot="1" x14ac:dyDescent="0.45">
      <c r="A238" s="65" t="s">
        <v>480</v>
      </c>
      <c r="B238" s="57" t="s">
        <v>481</v>
      </c>
      <c r="C238" s="57" t="s">
        <v>482</v>
      </c>
      <c r="D238" s="57" t="s">
        <v>866</v>
      </c>
      <c r="E238" s="58" t="s">
        <v>29</v>
      </c>
      <c r="F238" s="58" t="s">
        <v>40</v>
      </c>
      <c r="G238" s="59">
        <v>31500</v>
      </c>
      <c r="H238" s="66">
        <v>0</v>
      </c>
      <c r="I238" s="66">
        <v>25</v>
      </c>
      <c r="J238" s="66">
        <f t="shared" si="220"/>
        <v>904.05</v>
      </c>
      <c r="K238" s="66">
        <f t="shared" si="226"/>
        <v>2236.5</v>
      </c>
      <c r="L238" s="66">
        <f t="shared" si="225"/>
        <v>378</v>
      </c>
      <c r="M238" s="66">
        <f t="shared" si="222"/>
        <v>957.6</v>
      </c>
      <c r="N238" s="66">
        <f t="shared" si="223"/>
        <v>2233.3500000000004</v>
      </c>
      <c r="O238" s="66">
        <v>0</v>
      </c>
      <c r="P238" s="66">
        <f t="shared" si="260"/>
        <v>6734.5000000000009</v>
      </c>
      <c r="Q238" s="66">
        <f t="shared" si="243"/>
        <v>1886.65</v>
      </c>
      <c r="R238" s="66">
        <f t="shared" si="221"/>
        <v>4847.8500000000004</v>
      </c>
      <c r="S238" s="61">
        <f t="shared" si="224"/>
        <v>29613.35</v>
      </c>
      <c r="T238" s="67">
        <v>111</v>
      </c>
    </row>
    <row r="239" spans="1:20" s="55" customFormat="1" ht="21" customHeight="1" thickBot="1" x14ac:dyDescent="0.45">
      <c r="A239" s="65" t="s">
        <v>483</v>
      </c>
      <c r="B239" s="57" t="s">
        <v>484</v>
      </c>
      <c r="C239" s="57" t="s">
        <v>482</v>
      </c>
      <c r="D239" s="57" t="s">
        <v>166</v>
      </c>
      <c r="E239" s="58" t="s">
        <v>29</v>
      </c>
      <c r="F239" s="58" t="s">
        <v>35</v>
      </c>
      <c r="G239" s="59">
        <v>10000</v>
      </c>
      <c r="H239" s="66">
        <v>0</v>
      </c>
      <c r="I239" s="66">
        <v>25</v>
      </c>
      <c r="J239" s="66">
        <f t="shared" si="220"/>
        <v>287</v>
      </c>
      <c r="K239" s="66">
        <f t="shared" si="226"/>
        <v>710</v>
      </c>
      <c r="L239" s="66">
        <f t="shared" si="225"/>
        <v>120</v>
      </c>
      <c r="M239" s="66">
        <f t="shared" si="222"/>
        <v>304</v>
      </c>
      <c r="N239" s="66">
        <f t="shared" si="223"/>
        <v>709</v>
      </c>
      <c r="O239" s="66">
        <v>0</v>
      </c>
      <c r="P239" s="66">
        <f t="shared" si="260"/>
        <v>2155</v>
      </c>
      <c r="Q239" s="66">
        <f t="shared" si="243"/>
        <v>616</v>
      </c>
      <c r="R239" s="66">
        <f t="shared" si="221"/>
        <v>1539</v>
      </c>
      <c r="S239" s="61">
        <f t="shared" si="224"/>
        <v>9384</v>
      </c>
      <c r="T239" s="67">
        <v>111</v>
      </c>
    </row>
    <row r="240" spans="1:20" s="55" customFormat="1" ht="21" customHeight="1" thickBot="1" x14ac:dyDescent="0.45">
      <c r="A240" s="65" t="s">
        <v>485</v>
      </c>
      <c r="B240" s="57" t="s">
        <v>486</v>
      </c>
      <c r="C240" s="57" t="s">
        <v>482</v>
      </c>
      <c r="D240" s="57" t="s">
        <v>166</v>
      </c>
      <c r="E240" s="58" t="s">
        <v>34</v>
      </c>
      <c r="F240" s="58" t="s">
        <v>35</v>
      </c>
      <c r="G240" s="59">
        <v>10000</v>
      </c>
      <c r="H240" s="66">
        <v>0</v>
      </c>
      <c r="I240" s="66">
        <v>25</v>
      </c>
      <c r="J240" s="66">
        <f t="shared" si="220"/>
        <v>287</v>
      </c>
      <c r="K240" s="66">
        <f t="shared" si="226"/>
        <v>710</v>
      </c>
      <c r="L240" s="66">
        <f t="shared" si="225"/>
        <v>120</v>
      </c>
      <c r="M240" s="66">
        <f t="shared" si="222"/>
        <v>304</v>
      </c>
      <c r="N240" s="66">
        <f t="shared" si="223"/>
        <v>709</v>
      </c>
      <c r="O240" s="66">
        <v>0</v>
      </c>
      <c r="P240" s="66">
        <f t="shared" si="260"/>
        <v>2155</v>
      </c>
      <c r="Q240" s="66">
        <f t="shared" si="243"/>
        <v>616</v>
      </c>
      <c r="R240" s="66">
        <f t="shared" si="221"/>
        <v>1539</v>
      </c>
      <c r="S240" s="61">
        <f t="shared" si="224"/>
        <v>9384</v>
      </c>
      <c r="T240" s="67">
        <v>111</v>
      </c>
    </row>
    <row r="241" spans="1:20" s="55" customFormat="1" ht="21" customHeight="1" thickBot="1" x14ac:dyDescent="0.45">
      <c r="A241" s="65" t="s">
        <v>487</v>
      </c>
      <c r="B241" s="57" t="s">
        <v>488</v>
      </c>
      <c r="C241" s="57" t="s">
        <v>482</v>
      </c>
      <c r="D241" s="57" t="s">
        <v>54</v>
      </c>
      <c r="E241" s="58" t="s">
        <v>34</v>
      </c>
      <c r="F241" s="58" t="s">
        <v>35</v>
      </c>
      <c r="G241" s="59">
        <v>10000</v>
      </c>
      <c r="H241" s="66">
        <v>0</v>
      </c>
      <c r="I241" s="66">
        <v>25</v>
      </c>
      <c r="J241" s="66">
        <f t="shared" si="220"/>
        <v>287</v>
      </c>
      <c r="K241" s="66">
        <f t="shared" si="226"/>
        <v>710</v>
      </c>
      <c r="L241" s="66">
        <f t="shared" si="225"/>
        <v>120</v>
      </c>
      <c r="M241" s="66">
        <f t="shared" si="222"/>
        <v>304</v>
      </c>
      <c r="N241" s="66">
        <f t="shared" si="223"/>
        <v>709</v>
      </c>
      <c r="O241" s="66">
        <v>0</v>
      </c>
      <c r="P241" s="66">
        <f t="shared" si="260"/>
        <v>2155</v>
      </c>
      <c r="Q241" s="66">
        <f t="shared" si="243"/>
        <v>616</v>
      </c>
      <c r="R241" s="66">
        <f t="shared" si="221"/>
        <v>1539</v>
      </c>
      <c r="S241" s="61">
        <f t="shared" si="224"/>
        <v>9384</v>
      </c>
      <c r="T241" s="67">
        <v>111</v>
      </c>
    </row>
    <row r="242" spans="1:20" s="55" customFormat="1" ht="21" customHeight="1" thickBot="1" x14ac:dyDescent="0.45">
      <c r="A242" s="65" t="s">
        <v>489</v>
      </c>
      <c r="B242" s="57" t="s">
        <v>490</v>
      </c>
      <c r="C242" s="57" t="s">
        <v>482</v>
      </c>
      <c r="D242" s="57" t="s">
        <v>51</v>
      </c>
      <c r="E242" s="58" t="s">
        <v>29</v>
      </c>
      <c r="F242" s="58" t="s">
        <v>35</v>
      </c>
      <c r="G242" s="59">
        <v>15000</v>
      </c>
      <c r="H242" s="66">
        <v>0</v>
      </c>
      <c r="I242" s="66">
        <v>25</v>
      </c>
      <c r="J242" s="66">
        <f t="shared" si="220"/>
        <v>430.5</v>
      </c>
      <c r="K242" s="66">
        <f t="shared" si="226"/>
        <v>1065</v>
      </c>
      <c r="L242" s="66">
        <f t="shared" si="225"/>
        <v>180</v>
      </c>
      <c r="M242" s="66">
        <f t="shared" si="222"/>
        <v>456</v>
      </c>
      <c r="N242" s="66">
        <f t="shared" si="223"/>
        <v>1063.5</v>
      </c>
      <c r="O242" s="66">
        <v>0</v>
      </c>
      <c r="P242" s="66">
        <f t="shared" si="260"/>
        <v>3220</v>
      </c>
      <c r="Q242" s="66">
        <f t="shared" si="243"/>
        <v>911.5</v>
      </c>
      <c r="R242" s="66">
        <f t="shared" si="221"/>
        <v>2308.5</v>
      </c>
      <c r="S242" s="61">
        <f t="shared" si="224"/>
        <v>14088.5</v>
      </c>
      <c r="T242" s="67">
        <v>111</v>
      </c>
    </row>
    <row r="243" spans="1:20" s="55" customFormat="1" ht="21" customHeight="1" thickBot="1" x14ac:dyDescent="0.45">
      <c r="A243" s="65" t="s">
        <v>491</v>
      </c>
      <c r="B243" s="57" t="s">
        <v>492</v>
      </c>
      <c r="C243" s="57" t="s">
        <v>493</v>
      </c>
      <c r="D243" s="57" t="s">
        <v>866</v>
      </c>
      <c r="E243" s="58" t="s">
        <v>29</v>
      </c>
      <c r="F243" s="58" t="s">
        <v>40</v>
      </c>
      <c r="G243" s="59">
        <v>31500</v>
      </c>
      <c r="H243" s="66">
        <v>0</v>
      </c>
      <c r="I243" s="66">
        <v>25</v>
      </c>
      <c r="J243" s="66">
        <f t="shared" si="220"/>
        <v>904.05</v>
      </c>
      <c r="K243" s="66">
        <f t="shared" si="226"/>
        <v>2236.5</v>
      </c>
      <c r="L243" s="66">
        <f t="shared" si="225"/>
        <v>378</v>
      </c>
      <c r="M243" s="66">
        <f t="shared" si="222"/>
        <v>957.6</v>
      </c>
      <c r="N243" s="66">
        <f t="shared" si="223"/>
        <v>2233.3500000000004</v>
      </c>
      <c r="O243" s="66">
        <v>698</v>
      </c>
      <c r="P243" s="66">
        <f t="shared" si="260"/>
        <v>7432.5000000000009</v>
      </c>
      <c r="Q243" s="66">
        <f t="shared" si="243"/>
        <v>2584.65</v>
      </c>
      <c r="R243" s="66">
        <f t="shared" si="221"/>
        <v>4847.8500000000004</v>
      </c>
      <c r="S243" s="61">
        <f t="shared" si="224"/>
        <v>28915.35</v>
      </c>
      <c r="T243" s="67">
        <v>111</v>
      </c>
    </row>
    <row r="244" spans="1:20" s="55" customFormat="1" ht="21" customHeight="1" thickBot="1" x14ac:dyDescent="0.45">
      <c r="A244" s="65" t="s">
        <v>962</v>
      </c>
      <c r="B244" s="57" t="s">
        <v>961</v>
      </c>
      <c r="C244" s="57" t="s">
        <v>493</v>
      </c>
      <c r="D244" s="57" t="s">
        <v>267</v>
      </c>
      <c r="E244" s="58" t="s">
        <v>29</v>
      </c>
      <c r="F244" s="58" t="s">
        <v>35</v>
      </c>
      <c r="G244" s="59">
        <v>10000</v>
      </c>
      <c r="H244" s="66">
        <v>0</v>
      </c>
      <c r="I244" s="66">
        <v>25</v>
      </c>
      <c r="J244" s="66">
        <f t="shared" ref="J244" si="269">ROUNDUP(G244*2.87%,2)</f>
        <v>287</v>
      </c>
      <c r="K244" s="66">
        <f t="shared" ref="K244" si="270">ROUNDUP(G244*7.1%,2)</f>
        <v>710</v>
      </c>
      <c r="L244" s="66">
        <f t="shared" ref="L244" si="271">+G244*1.2%</f>
        <v>120</v>
      </c>
      <c r="M244" s="66">
        <f t="shared" ref="M244" si="272">+G244*3.04%</f>
        <v>304</v>
      </c>
      <c r="N244" s="66">
        <f t="shared" ref="N244" si="273">+G244*7.09%</f>
        <v>709</v>
      </c>
      <c r="O244" s="66">
        <v>0</v>
      </c>
      <c r="P244" s="66">
        <f t="shared" ref="P244" si="274">+H244+I244+J244+K244+L244+M244+N244+O244</f>
        <v>2155</v>
      </c>
      <c r="Q244" s="66">
        <f t="shared" ref="Q244" si="275">ROUNDUP(H244+I244+J244+M244+O244,2)</f>
        <v>616</v>
      </c>
      <c r="R244" s="66">
        <f t="shared" ref="R244" si="276">+K244+L244+N244</f>
        <v>1539</v>
      </c>
      <c r="S244" s="61">
        <f t="shared" ref="S244" si="277">ROUNDUP(G244-Q244,2)</f>
        <v>9384</v>
      </c>
      <c r="T244" s="67">
        <v>111</v>
      </c>
    </row>
    <row r="245" spans="1:20" s="55" customFormat="1" ht="21" customHeight="1" thickBot="1" x14ac:dyDescent="0.45">
      <c r="A245" s="65" t="s">
        <v>494</v>
      </c>
      <c r="B245" s="57" t="s">
        <v>495</v>
      </c>
      <c r="C245" s="57" t="s">
        <v>493</v>
      </c>
      <c r="D245" s="57" t="s">
        <v>222</v>
      </c>
      <c r="E245" s="58" t="s">
        <v>29</v>
      </c>
      <c r="F245" s="58" t="s">
        <v>35</v>
      </c>
      <c r="G245" s="59">
        <v>12000</v>
      </c>
      <c r="H245" s="66">
        <v>0</v>
      </c>
      <c r="I245" s="66">
        <v>25</v>
      </c>
      <c r="J245" s="66">
        <f t="shared" si="220"/>
        <v>344.4</v>
      </c>
      <c r="K245" s="66">
        <f t="shared" si="226"/>
        <v>852</v>
      </c>
      <c r="L245" s="66">
        <f t="shared" si="225"/>
        <v>144</v>
      </c>
      <c r="M245" s="66">
        <f t="shared" si="222"/>
        <v>364.8</v>
      </c>
      <c r="N245" s="66">
        <f t="shared" si="223"/>
        <v>850.80000000000007</v>
      </c>
      <c r="O245" s="66">
        <v>0</v>
      </c>
      <c r="P245" s="66">
        <f t="shared" si="260"/>
        <v>2581</v>
      </c>
      <c r="Q245" s="66">
        <f t="shared" si="243"/>
        <v>734.2</v>
      </c>
      <c r="R245" s="66">
        <f t="shared" si="221"/>
        <v>1846.8000000000002</v>
      </c>
      <c r="S245" s="61">
        <f t="shared" si="224"/>
        <v>11265.8</v>
      </c>
      <c r="T245" s="67">
        <v>111</v>
      </c>
    </row>
    <row r="246" spans="1:20" s="55" customFormat="1" ht="21" customHeight="1" thickBot="1" x14ac:dyDescent="0.45">
      <c r="A246" s="65" t="s">
        <v>496</v>
      </c>
      <c r="B246" s="57" t="s">
        <v>497</v>
      </c>
      <c r="C246" s="57" t="s">
        <v>493</v>
      </c>
      <c r="D246" s="57" t="s">
        <v>117</v>
      </c>
      <c r="E246" s="58" t="s">
        <v>29</v>
      </c>
      <c r="F246" s="58" t="s">
        <v>35</v>
      </c>
      <c r="G246" s="59">
        <v>10000</v>
      </c>
      <c r="H246" s="66">
        <v>0</v>
      </c>
      <c r="I246" s="66">
        <v>25</v>
      </c>
      <c r="J246" s="66">
        <f t="shared" ref="J246" si="278">ROUNDUP(G246*2.87%,2)</f>
        <v>287</v>
      </c>
      <c r="K246" s="66">
        <f t="shared" ref="K246" si="279">ROUNDUP(G246*7.1%,2)</f>
        <v>710</v>
      </c>
      <c r="L246" s="66">
        <f t="shared" ref="L246" si="280">+G246*1.2%</f>
        <v>120</v>
      </c>
      <c r="M246" s="66">
        <f t="shared" ref="M246" si="281">+G246*3.04%</f>
        <v>304</v>
      </c>
      <c r="N246" s="66">
        <f t="shared" ref="N246" si="282">+G246*7.09%</f>
        <v>709</v>
      </c>
      <c r="O246" s="66">
        <v>0</v>
      </c>
      <c r="P246" s="66">
        <f t="shared" ref="P246" si="283">+H246+I246+J246+K246+L246+M246+N246+O246</f>
        <v>2155</v>
      </c>
      <c r="Q246" s="66">
        <f t="shared" ref="Q246" si="284">ROUNDUP(H246+I246+J246+M246+O246,2)</f>
        <v>616</v>
      </c>
      <c r="R246" s="66">
        <f t="shared" ref="R246" si="285">+K246+L246+N246</f>
        <v>1539</v>
      </c>
      <c r="S246" s="61">
        <f t="shared" ref="S246" si="286">ROUNDUP(G246-Q246,2)</f>
        <v>9384</v>
      </c>
      <c r="T246" s="67">
        <v>111</v>
      </c>
    </row>
    <row r="247" spans="1:20" s="55" customFormat="1" ht="21" customHeight="1" thickBot="1" x14ac:dyDescent="0.45">
      <c r="A247" s="65" t="s">
        <v>898</v>
      </c>
      <c r="B247" s="57" t="s">
        <v>899</v>
      </c>
      <c r="C247" s="57" t="s">
        <v>493</v>
      </c>
      <c r="D247" s="57" t="s">
        <v>295</v>
      </c>
      <c r="E247" s="58" t="s">
        <v>29</v>
      </c>
      <c r="F247" s="58" t="s">
        <v>35</v>
      </c>
      <c r="G247" s="59">
        <v>10000</v>
      </c>
      <c r="H247" s="66">
        <v>0</v>
      </c>
      <c r="I247" s="66">
        <v>25</v>
      </c>
      <c r="J247" s="66">
        <f t="shared" si="220"/>
        <v>287</v>
      </c>
      <c r="K247" s="66">
        <f t="shared" si="226"/>
        <v>710</v>
      </c>
      <c r="L247" s="66">
        <f t="shared" si="225"/>
        <v>120</v>
      </c>
      <c r="M247" s="66">
        <f t="shared" si="222"/>
        <v>304</v>
      </c>
      <c r="N247" s="66">
        <f t="shared" si="223"/>
        <v>709</v>
      </c>
      <c r="O247" s="66">
        <v>0</v>
      </c>
      <c r="P247" s="66">
        <f t="shared" si="260"/>
        <v>2155</v>
      </c>
      <c r="Q247" s="66">
        <f t="shared" si="243"/>
        <v>616</v>
      </c>
      <c r="R247" s="66">
        <f t="shared" si="221"/>
        <v>1539</v>
      </c>
      <c r="S247" s="61">
        <f t="shared" si="224"/>
        <v>9384</v>
      </c>
      <c r="T247" s="67">
        <v>111</v>
      </c>
    </row>
    <row r="248" spans="1:20" s="55" customFormat="1" ht="21" customHeight="1" thickBot="1" x14ac:dyDescent="0.45">
      <c r="A248" s="65" t="s">
        <v>498</v>
      </c>
      <c r="B248" s="57" t="s">
        <v>499</v>
      </c>
      <c r="C248" s="57" t="s">
        <v>500</v>
      </c>
      <c r="D248" s="57" t="s">
        <v>866</v>
      </c>
      <c r="E248" s="58" t="s">
        <v>29</v>
      </c>
      <c r="F248" s="58" t="s">
        <v>40</v>
      </c>
      <c r="G248" s="59">
        <v>31500</v>
      </c>
      <c r="H248" s="66">
        <v>0</v>
      </c>
      <c r="I248" s="66">
        <v>25</v>
      </c>
      <c r="J248" s="66">
        <f t="shared" si="220"/>
        <v>904.05</v>
      </c>
      <c r="K248" s="66">
        <f t="shared" si="226"/>
        <v>2236.5</v>
      </c>
      <c r="L248" s="66">
        <f t="shared" si="225"/>
        <v>378</v>
      </c>
      <c r="M248" s="66">
        <f t="shared" si="222"/>
        <v>957.6</v>
      </c>
      <c r="N248" s="66">
        <f t="shared" si="223"/>
        <v>2233.3500000000004</v>
      </c>
      <c r="O248" s="66">
        <v>0</v>
      </c>
      <c r="P248" s="66">
        <f t="shared" si="260"/>
        <v>6734.5000000000009</v>
      </c>
      <c r="Q248" s="66">
        <f t="shared" si="243"/>
        <v>1886.65</v>
      </c>
      <c r="R248" s="66">
        <f t="shared" si="221"/>
        <v>4847.8500000000004</v>
      </c>
      <c r="S248" s="61">
        <f t="shared" si="224"/>
        <v>29613.35</v>
      </c>
      <c r="T248" s="67">
        <v>111</v>
      </c>
    </row>
    <row r="249" spans="1:20" s="55" customFormat="1" ht="40.5" thickBot="1" x14ac:dyDescent="0.45">
      <c r="A249" s="65" t="s">
        <v>501</v>
      </c>
      <c r="B249" s="57" t="s">
        <v>502</v>
      </c>
      <c r="C249" s="57" t="s">
        <v>500</v>
      </c>
      <c r="D249" s="57" t="s">
        <v>166</v>
      </c>
      <c r="E249" s="58" t="s">
        <v>29</v>
      </c>
      <c r="F249" s="58" t="s">
        <v>35</v>
      </c>
      <c r="G249" s="59">
        <v>10000</v>
      </c>
      <c r="H249" s="66">
        <v>0</v>
      </c>
      <c r="I249" s="66">
        <v>25</v>
      </c>
      <c r="J249" s="66">
        <f t="shared" si="220"/>
        <v>287</v>
      </c>
      <c r="K249" s="66">
        <f t="shared" si="226"/>
        <v>710</v>
      </c>
      <c r="L249" s="66">
        <f t="shared" si="225"/>
        <v>120</v>
      </c>
      <c r="M249" s="66">
        <f t="shared" si="222"/>
        <v>304</v>
      </c>
      <c r="N249" s="66">
        <f t="shared" si="223"/>
        <v>709</v>
      </c>
      <c r="O249" s="66">
        <v>0</v>
      </c>
      <c r="P249" s="66">
        <f t="shared" si="260"/>
        <v>2155</v>
      </c>
      <c r="Q249" s="66">
        <f t="shared" si="243"/>
        <v>616</v>
      </c>
      <c r="R249" s="66">
        <f t="shared" si="221"/>
        <v>1539</v>
      </c>
      <c r="S249" s="61">
        <f t="shared" si="224"/>
        <v>9384</v>
      </c>
      <c r="T249" s="67">
        <v>111</v>
      </c>
    </row>
    <row r="250" spans="1:20" s="55" customFormat="1" ht="21" customHeight="1" thickBot="1" x14ac:dyDescent="0.45">
      <c r="A250" s="65" t="s">
        <v>503</v>
      </c>
      <c r="B250" s="57" t="s">
        <v>504</v>
      </c>
      <c r="C250" s="57" t="s">
        <v>500</v>
      </c>
      <c r="D250" s="57" t="s">
        <v>368</v>
      </c>
      <c r="E250" s="58" t="s">
        <v>29</v>
      </c>
      <c r="F250" s="58" t="s">
        <v>35</v>
      </c>
      <c r="G250" s="59">
        <v>10000</v>
      </c>
      <c r="H250" s="66">
        <v>0</v>
      </c>
      <c r="I250" s="66">
        <v>25</v>
      </c>
      <c r="J250" s="66">
        <f t="shared" si="220"/>
        <v>287</v>
      </c>
      <c r="K250" s="66">
        <f t="shared" si="226"/>
        <v>710</v>
      </c>
      <c r="L250" s="66">
        <f t="shared" si="225"/>
        <v>120</v>
      </c>
      <c r="M250" s="66">
        <f t="shared" si="222"/>
        <v>304</v>
      </c>
      <c r="N250" s="66">
        <f t="shared" si="223"/>
        <v>709</v>
      </c>
      <c r="O250" s="66">
        <v>0</v>
      </c>
      <c r="P250" s="66">
        <f t="shared" si="260"/>
        <v>2155</v>
      </c>
      <c r="Q250" s="66">
        <f t="shared" si="243"/>
        <v>616</v>
      </c>
      <c r="R250" s="66">
        <f t="shared" si="221"/>
        <v>1539</v>
      </c>
      <c r="S250" s="61">
        <f t="shared" si="224"/>
        <v>9384</v>
      </c>
      <c r="T250" s="67">
        <v>111</v>
      </c>
    </row>
    <row r="251" spans="1:20" s="55" customFormat="1" ht="21" customHeight="1" thickBot="1" x14ac:dyDescent="0.45">
      <c r="A251" s="65" t="s">
        <v>505</v>
      </c>
      <c r="B251" s="57" t="s">
        <v>506</v>
      </c>
      <c r="C251" s="57" t="s">
        <v>500</v>
      </c>
      <c r="D251" s="57" t="s">
        <v>54</v>
      </c>
      <c r="E251" s="58" t="s">
        <v>34</v>
      </c>
      <c r="F251" s="58" t="s">
        <v>35</v>
      </c>
      <c r="G251" s="59">
        <v>10000</v>
      </c>
      <c r="H251" s="66">
        <v>0</v>
      </c>
      <c r="I251" s="66">
        <v>25</v>
      </c>
      <c r="J251" s="66">
        <f t="shared" si="220"/>
        <v>287</v>
      </c>
      <c r="K251" s="66">
        <f t="shared" si="226"/>
        <v>710</v>
      </c>
      <c r="L251" s="66">
        <f t="shared" si="225"/>
        <v>120</v>
      </c>
      <c r="M251" s="66">
        <f t="shared" si="222"/>
        <v>304</v>
      </c>
      <c r="N251" s="66">
        <f t="shared" si="223"/>
        <v>709</v>
      </c>
      <c r="O251" s="66">
        <v>0</v>
      </c>
      <c r="P251" s="66">
        <f t="shared" si="260"/>
        <v>2155</v>
      </c>
      <c r="Q251" s="66">
        <f t="shared" si="243"/>
        <v>616</v>
      </c>
      <c r="R251" s="66">
        <f t="shared" si="221"/>
        <v>1539</v>
      </c>
      <c r="S251" s="61">
        <f t="shared" si="224"/>
        <v>9384</v>
      </c>
      <c r="T251" s="67">
        <v>111</v>
      </c>
    </row>
    <row r="252" spans="1:20" s="55" customFormat="1" ht="21" customHeight="1" thickBot="1" x14ac:dyDescent="0.45">
      <c r="A252" s="65" t="s">
        <v>507</v>
      </c>
      <c r="B252" s="57" t="s">
        <v>508</v>
      </c>
      <c r="C252" s="57" t="s">
        <v>500</v>
      </c>
      <c r="D252" s="57" t="s">
        <v>509</v>
      </c>
      <c r="E252" s="58" t="s">
        <v>34</v>
      </c>
      <c r="F252" s="58" t="s">
        <v>35</v>
      </c>
      <c r="G252" s="59">
        <v>15000</v>
      </c>
      <c r="H252" s="66">
        <v>0</v>
      </c>
      <c r="I252" s="66">
        <v>25</v>
      </c>
      <c r="J252" s="66">
        <f t="shared" si="220"/>
        <v>430.5</v>
      </c>
      <c r="K252" s="66">
        <f t="shared" si="226"/>
        <v>1065</v>
      </c>
      <c r="L252" s="66">
        <f t="shared" si="225"/>
        <v>180</v>
      </c>
      <c r="M252" s="66">
        <f t="shared" si="222"/>
        <v>456</v>
      </c>
      <c r="N252" s="66">
        <f t="shared" si="223"/>
        <v>1063.5</v>
      </c>
      <c r="O252" s="66">
        <v>0</v>
      </c>
      <c r="P252" s="66">
        <f t="shared" si="260"/>
        <v>3220</v>
      </c>
      <c r="Q252" s="66">
        <f t="shared" si="243"/>
        <v>911.5</v>
      </c>
      <c r="R252" s="66">
        <f t="shared" si="221"/>
        <v>2308.5</v>
      </c>
      <c r="S252" s="61">
        <f t="shared" si="224"/>
        <v>14088.5</v>
      </c>
      <c r="T252" s="67">
        <v>111</v>
      </c>
    </row>
    <row r="253" spans="1:20" s="55" customFormat="1" ht="21" customHeight="1" thickBot="1" x14ac:dyDescent="0.45">
      <c r="A253" s="65" t="s">
        <v>780</v>
      </c>
      <c r="B253" s="57" t="s">
        <v>781</v>
      </c>
      <c r="C253" s="57" t="s">
        <v>500</v>
      </c>
      <c r="D253" s="57" t="s">
        <v>117</v>
      </c>
      <c r="E253" s="58" t="s">
        <v>29</v>
      </c>
      <c r="F253" s="58" t="s">
        <v>35</v>
      </c>
      <c r="G253" s="59">
        <v>20000</v>
      </c>
      <c r="H253" s="66">
        <v>0</v>
      </c>
      <c r="I253" s="66">
        <v>25</v>
      </c>
      <c r="J253" s="66">
        <f t="shared" ref="J253" si="287">ROUNDUP(G253*2.87%,2)</f>
        <v>574</v>
      </c>
      <c r="K253" s="66">
        <f t="shared" si="226"/>
        <v>1420</v>
      </c>
      <c r="L253" s="66">
        <f t="shared" ref="L253" si="288">+G253*1.2%</f>
        <v>240</v>
      </c>
      <c r="M253" s="66">
        <f t="shared" ref="M253" si="289">+G253*3.04%</f>
        <v>608</v>
      </c>
      <c r="N253" s="66">
        <f t="shared" ref="N253" si="290">+G253*7.09%</f>
        <v>1418</v>
      </c>
      <c r="O253" s="66">
        <v>0</v>
      </c>
      <c r="P253" s="66">
        <f t="shared" si="260"/>
        <v>4285</v>
      </c>
      <c r="Q253" s="66">
        <f t="shared" si="243"/>
        <v>1207</v>
      </c>
      <c r="R253" s="66">
        <f t="shared" ref="R253" si="291">+K253+L253+N253</f>
        <v>3078</v>
      </c>
      <c r="S253" s="61">
        <f t="shared" ref="S253" si="292">ROUNDUP(G253-Q253,2)</f>
        <v>18793</v>
      </c>
      <c r="T253" s="67">
        <v>111</v>
      </c>
    </row>
    <row r="254" spans="1:20" s="55" customFormat="1" ht="21" customHeight="1" thickBot="1" x14ac:dyDescent="0.45">
      <c r="A254" s="65" t="s">
        <v>510</v>
      </c>
      <c r="B254" s="57" t="s">
        <v>511</v>
      </c>
      <c r="C254" s="57" t="s">
        <v>512</v>
      </c>
      <c r="D254" s="57" t="s">
        <v>866</v>
      </c>
      <c r="E254" s="58" t="s">
        <v>29</v>
      </c>
      <c r="F254" s="58" t="s">
        <v>40</v>
      </c>
      <c r="G254" s="59">
        <v>31500</v>
      </c>
      <c r="H254" s="66">
        <v>0</v>
      </c>
      <c r="I254" s="66">
        <v>25</v>
      </c>
      <c r="J254" s="66">
        <f t="shared" si="220"/>
        <v>904.05</v>
      </c>
      <c r="K254" s="66">
        <f t="shared" si="226"/>
        <v>2236.5</v>
      </c>
      <c r="L254" s="66">
        <f t="shared" si="225"/>
        <v>378</v>
      </c>
      <c r="M254" s="66">
        <f t="shared" si="222"/>
        <v>957.6</v>
      </c>
      <c r="N254" s="66">
        <f t="shared" si="223"/>
        <v>2233.3500000000004</v>
      </c>
      <c r="O254" s="66">
        <v>0</v>
      </c>
      <c r="P254" s="66">
        <f t="shared" si="260"/>
        <v>6734.5000000000009</v>
      </c>
      <c r="Q254" s="66">
        <f t="shared" si="243"/>
        <v>1886.65</v>
      </c>
      <c r="R254" s="66">
        <f t="shared" si="221"/>
        <v>4847.8500000000004</v>
      </c>
      <c r="S254" s="61">
        <f t="shared" si="224"/>
        <v>29613.35</v>
      </c>
      <c r="T254" s="67">
        <v>111</v>
      </c>
    </row>
    <row r="255" spans="1:20" s="55" customFormat="1" ht="21" customHeight="1" thickBot="1" x14ac:dyDescent="0.45">
      <c r="A255" s="65" t="s">
        <v>513</v>
      </c>
      <c r="B255" s="57" t="s">
        <v>514</v>
      </c>
      <c r="C255" s="57" t="s">
        <v>512</v>
      </c>
      <c r="D255" s="57" t="s">
        <v>166</v>
      </c>
      <c r="E255" s="58" t="s">
        <v>29</v>
      </c>
      <c r="F255" s="58" t="s">
        <v>35</v>
      </c>
      <c r="G255" s="59">
        <v>10000</v>
      </c>
      <c r="H255" s="66">
        <v>0</v>
      </c>
      <c r="I255" s="66">
        <v>25</v>
      </c>
      <c r="J255" s="66">
        <f t="shared" si="220"/>
        <v>287</v>
      </c>
      <c r="K255" s="66">
        <f t="shared" si="226"/>
        <v>710</v>
      </c>
      <c r="L255" s="66">
        <f t="shared" si="225"/>
        <v>120</v>
      </c>
      <c r="M255" s="66">
        <f t="shared" si="222"/>
        <v>304</v>
      </c>
      <c r="N255" s="66">
        <f t="shared" si="223"/>
        <v>709</v>
      </c>
      <c r="O255" s="66">
        <v>0</v>
      </c>
      <c r="P255" s="66">
        <f t="shared" si="260"/>
        <v>2155</v>
      </c>
      <c r="Q255" s="66">
        <f t="shared" si="243"/>
        <v>616</v>
      </c>
      <c r="R255" s="66">
        <f t="shared" si="221"/>
        <v>1539</v>
      </c>
      <c r="S255" s="61">
        <f t="shared" si="224"/>
        <v>9384</v>
      </c>
      <c r="T255" s="67">
        <v>111</v>
      </c>
    </row>
    <row r="256" spans="1:20" s="55" customFormat="1" ht="21" customHeight="1" thickBot="1" x14ac:dyDescent="0.45">
      <c r="A256" s="65" t="s">
        <v>515</v>
      </c>
      <c r="B256" s="57" t="s">
        <v>516</v>
      </c>
      <c r="C256" s="57" t="s">
        <v>517</v>
      </c>
      <c r="D256" s="57" t="s">
        <v>866</v>
      </c>
      <c r="E256" s="58" t="s">
        <v>29</v>
      </c>
      <c r="F256" s="58" t="s">
        <v>40</v>
      </c>
      <c r="G256" s="59">
        <v>33345.74</v>
      </c>
      <c r="H256" s="66">
        <v>0</v>
      </c>
      <c r="I256" s="66">
        <v>25</v>
      </c>
      <c r="J256" s="66">
        <f>G256*2.87%</f>
        <v>957.02273799999989</v>
      </c>
      <c r="K256" s="66">
        <f t="shared" si="226"/>
        <v>2367.5500000000002</v>
      </c>
      <c r="L256" s="66">
        <f t="shared" si="225"/>
        <v>400.14887999999996</v>
      </c>
      <c r="M256" s="66">
        <f t="shared" si="222"/>
        <v>1013.7104959999999</v>
      </c>
      <c r="N256" s="66">
        <f t="shared" si="223"/>
        <v>2364.2129660000001</v>
      </c>
      <c r="O256" s="66">
        <v>4091.38</v>
      </c>
      <c r="P256" s="66">
        <f t="shared" si="260"/>
        <v>11219.025079999999</v>
      </c>
      <c r="Q256" s="66">
        <f>H256+I256+J256+M256+O256</f>
        <v>6087.1132340000004</v>
      </c>
      <c r="R256" s="66">
        <f t="shared" si="221"/>
        <v>5131.911846</v>
      </c>
      <c r="S256" s="61">
        <f t="shared" si="224"/>
        <v>27258.629999999997</v>
      </c>
      <c r="T256" s="67">
        <v>111</v>
      </c>
    </row>
    <row r="257" spans="1:20" s="55" customFormat="1" ht="19.5" customHeight="1" thickBot="1" x14ac:dyDescent="0.45">
      <c r="A257" s="65" t="s">
        <v>518</v>
      </c>
      <c r="B257" s="57" t="s">
        <v>519</v>
      </c>
      <c r="C257" s="57" t="s">
        <v>517</v>
      </c>
      <c r="D257" s="57" t="s">
        <v>117</v>
      </c>
      <c r="E257" s="58" t="s">
        <v>29</v>
      </c>
      <c r="F257" s="58" t="s">
        <v>35</v>
      </c>
      <c r="G257" s="59">
        <v>10000</v>
      </c>
      <c r="H257" s="66">
        <v>0</v>
      </c>
      <c r="I257" s="66">
        <v>25</v>
      </c>
      <c r="J257" s="66">
        <f t="shared" si="220"/>
        <v>287</v>
      </c>
      <c r="K257" s="66">
        <f t="shared" si="226"/>
        <v>710</v>
      </c>
      <c r="L257" s="66">
        <f t="shared" si="225"/>
        <v>120</v>
      </c>
      <c r="M257" s="66">
        <f t="shared" si="222"/>
        <v>304</v>
      </c>
      <c r="N257" s="66">
        <f t="shared" si="223"/>
        <v>709</v>
      </c>
      <c r="O257" s="66">
        <v>0</v>
      </c>
      <c r="P257" s="66">
        <f t="shared" si="260"/>
        <v>2155</v>
      </c>
      <c r="Q257" s="66">
        <f t="shared" ref="Q257:Q291" si="293">ROUNDUP(H257+I257+J257+M257+O257,2)</f>
        <v>616</v>
      </c>
      <c r="R257" s="66">
        <f t="shared" si="221"/>
        <v>1539</v>
      </c>
      <c r="S257" s="61">
        <f t="shared" si="224"/>
        <v>9384</v>
      </c>
      <c r="T257" s="67">
        <v>111</v>
      </c>
    </row>
    <row r="258" spans="1:20" s="55" customFormat="1" ht="21" customHeight="1" thickBot="1" x14ac:dyDescent="0.45">
      <c r="A258" s="65" t="s">
        <v>520</v>
      </c>
      <c r="B258" s="57" t="s">
        <v>521</v>
      </c>
      <c r="C258" s="57" t="s">
        <v>517</v>
      </c>
      <c r="D258" s="57" t="s">
        <v>117</v>
      </c>
      <c r="E258" s="58" t="s">
        <v>29</v>
      </c>
      <c r="F258" s="58" t="s">
        <v>35</v>
      </c>
      <c r="G258" s="59">
        <v>15000</v>
      </c>
      <c r="H258" s="66">
        <v>0</v>
      </c>
      <c r="I258" s="66">
        <v>25</v>
      </c>
      <c r="J258" s="66">
        <f t="shared" si="220"/>
        <v>430.5</v>
      </c>
      <c r="K258" s="66">
        <f t="shared" si="226"/>
        <v>1065</v>
      </c>
      <c r="L258" s="66">
        <f t="shared" si="225"/>
        <v>180</v>
      </c>
      <c r="M258" s="66">
        <f t="shared" si="222"/>
        <v>456</v>
      </c>
      <c r="N258" s="66">
        <f t="shared" si="223"/>
        <v>1063.5</v>
      </c>
      <c r="O258" s="66">
        <v>0</v>
      </c>
      <c r="P258" s="66">
        <f t="shared" si="260"/>
        <v>3220</v>
      </c>
      <c r="Q258" s="66">
        <f t="shared" si="293"/>
        <v>911.5</v>
      </c>
      <c r="R258" s="66">
        <f t="shared" si="221"/>
        <v>2308.5</v>
      </c>
      <c r="S258" s="61">
        <f t="shared" si="224"/>
        <v>14088.5</v>
      </c>
      <c r="T258" s="67">
        <v>111</v>
      </c>
    </row>
    <row r="259" spans="1:20" s="55" customFormat="1" ht="21" customHeight="1" thickBot="1" x14ac:dyDescent="0.45">
      <c r="A259" s="65" t="s">
        <v>522</v>
      </c>
      <c r="B259" s="57" t="s">
        <v>523</v>
      </c>
      <c r="C259" s="57" t="s">
        <v>517</v>
      </c>
      <c r="D259" s="57" t="s">
        <v>54</v>
      </c>
      <c r="E259" s="58" t="s">
        <v>34</v>
      </c>
      <c r="F259" s="58" t="s">
        <v>44</v>
      </c>
      <c r="G259" s="59">
        <v>10000</v>
      </c>
      <c r="H259" s="66">
        <v>0</v>
      </c>
      <c r="I259" s="66">
        <v>25</v>
      </c>
      <c r="J259" s="66">
        <f t="shared" si="220"/>
        <v>287</v>
      </c>
      <c r="K259" s="66">
        <f t="shared" si="226"/>
        <v>710</v>
      </c>
      <c r="L259" s="66">
        <f t="shared" si="225"/>
        <v>120</v>
      </c>
      <c r="M259" s="66">
        <f t="shared" si="222"/>
        <v>304</v>
      </c>
      <c r="N259" s="66">
        <f t="shared" si="223"/>
        <v>709</v>
      </c>
      <c r="O259" s="66">
        <v>469.5</v>
      </c>
      <c r="P259" s="66">
        <f t="shared" si="260"/>
        <v>2624.5</v>
      </c>
      <c r="Q259" s="66">
        <f t="shared" si="293"/>
        <v>1085.5</v>
      </c>
      <c r="R259" s="66">
        <f t="shared" si="221"/>
        <v>1539</v>
      </c>
      <c r="S259" s="61">
        <f t="shared" si="224"/>
        <v>8914.5</v>
      </c>
      <c r="T259" s="67">
        <v>111</v>
      </c>
    </row>
    <row r="260" spans="1:20" s="55" customFormat="1" ht="21" customHeight="1" thickBot="1" x14ac:dyDescent="0.45">
      <c r="A260" s="65" t="s">
        <v>524</v>
      </c>
      <c r="B260" s="57" t="s">
        <v>525</v>
      </c>
      <c r="C260" s="57" t="s">
        <v>517</v>
      </c>
      <c r="D260" s="57" t="s">
        <v>166</v>
      </c>
      <c r="E260" s="58" t="s">
        <v>29</v>
      </c>
      <c r="F260" s="58" t="s">
        <v>35</v>
      </c>
      <c r="G260" s="59">
        <v>10000</v>
      </c>
      <c r="H260" s="66">
        <v>0</v>
      </c>
      <c r="I260" s="66">
        <v>25</v>
      </c>
      <c r="J260" s="66">
        <f t="shared" si="220"/>
        <v>287</v>
      </c>
      <c r="K260" s="66">
        <f t="shared" si="226"/>
        <v>710</v>
      </c>
      <c r="L260" s="66">
        <f t="shared" si="225"/>
        <v>120</v>
      </c>
      <c r="M260" s="66">
        <f t="shared" si="222"/>
        <v>304</v>
      </c>
      <c r="N260" s="66">
        <f t="shared" si="223"/>
        <v>709</v>
      </c>
      <c r="O260" s="66">
        <v>1587.38</v>
      </c>
      <c r="P260" s="66">
        <f t="shared" si="260"/>
        <v>3742.38</v>
      </c>
      <c r="Q260" s="66">
        <f t="shared" si="293"/>
        <v>2203.38</v>
      </c>
      <c r="R260" s="66">
        <f t="shared" si="221"/>
        <v>1539</v>
      </c>
      <c r="S260" s="61">
        <f t="shared" si="224"/>
        <v>7796.62</v>
      </c>
      <c r="T260" s="67">
        <v>111</v>
      </c>
    </row>
    <row r="261" spans="1:20" s="55" customFormat="1" ht="21" customHeight="1" thickBot="1" x14ac:dyDescent="0.45">
      <c r="A261" s="65" t="s">
        <v>526</v>
      </c>
      <c r="B261" s="57" t="s">
        <v>527</v>
      </c>
      <c r="C261" s="57" t="s">
        <v>517</v>
      </c>
      <c r="D261" s="57" t="s">
        <v>117</v>
      </c>
      <c r="E261" s="58" t="s">
        <v>29</v>
      </c>
      <c r="F261" s="58" t="s">
        <v>35</v>
      </c>
      <c r="G261" s="59">
        <v>10000</v>
      </c>
      <c r="H261" s="66">
        <v>0</v>
      </c>
      <c r="I261" s="66">
        <v>25</v>
      </c>
      <c r="J261" s="66">
        <f t="shared" si="220"/>
        <v>287</v>
      </c>
      <c r="K261" s="66">
        <f t="shared" si="226"/>
        <v>710</v>
      </c>
      <c r="L261" s="66">
        <f t="shared" si="225"/>
        <v>120</v>
      </c>
      <c r="M261" s="66">
        <f t="shared" si="222"/>
        <v>304</v>
      </c>
      <c r="N261" s="66">
        <f t="shared" si="223"/>
        <v>709</v>
      </c>
      <c r="O261" s="66">
        <v>0</v>
      </c>
      <c r="P261" s="66">
        <f t="shared" si="260"/>
        <v>2155</v>
      </c>
      <c r="Q261" s="66">
        <f t="shared" si="293"/>
        <v>616</v>
      </c>
      <c r="R261" s="66">
        <f t="shared" si="221"/>
        <v>1539</v>
      </c>
      <c r="S261" s="61">
        <f t="shared" si="224"/>
        <v>9384</v>
      </c>
      <c r="T261" s="67">
        <v>111</v>
      </c>
    </row>
    <row r="262" spans="1:20" s="55" customFormat="1" ht="21" customHeight="1" thickBot="1" x14ac:dyDescent="0.45">
      <c r="A262" s="65" t="s">
        <v>528</v>
      </c>
      <c r="B262" s="57" t="s">
        <v>529</v>
      </c>
      <c r="C262" s="57" t="s">
        <v>517</v>
      </c>
      <c r="D262" s="57" t="s">
        <v>166</v>
      </c>
      <c r="E262" s="58" t="s">
        <v>29</v>
      </c>
      <c r="F262" s="58" t="s">
        <v>35</v>
      </c>
      <c r="G262" s="59">
        <v>10000</v>
      </c>
      <c r="H262" s="66">
        <v>0</v>
      </c>
      <c r="I262" s="66">
        <v>25</v>
      </c>
      <c r="J262" s="66">
        <f t="shared" si="220"/>
        <v>287</v>
      </c>
      <c r="K262" s="66">
        <f t="shared" si="226"/>
        <v>710</v>
      </c>
      <c r="L262" s="66">
        <f t="shared" si="225"/>
        <v>120</v>
      </c>
      <c r="M262" s="66">
        <f t="shared" si="222"/>
        <v>304</v>
      </c>
      <c r="N262" s="66">
        <f t="shared" si="223"/>
        <v>709</v>
      </c>
      <c r="O262" s="66">
        <v>0</v>
      </c>
      <c r="P262" s="66">
        <f t="shared" si="260"/>
        <v>2155</v>
      </c>
      <c r="Q262" s="66">
        <f t="shared" si="293"/>
        <v>616</v>
      </c>
      <c r="R262" s="66">
        <f t="shared" si="221"/>
        <v>1539</v>
      </c>
      <c r="S262" s="61">
        <f t="shared" si="224"/>
        <v>9384</v>
      </c>
      <c r="T262" s="67">
        <v>111</v>
      </c>
    </row>
    <row r="263" spans="1:20" s="64" customFormat="1" ht="21" customHeight="1" thickBot="1" x14ac:dyDescent="0.45">
      <c r="A263" s="65" t="s">
        <v>930</v>
      </c>
      <c r="B263" s="57" t="s">
        <v>929</v>
      </c>
      <c r="C263" s="57" t="s">
        <v>517</v>
      </c>
      <c r="D263" s="57" t="s">
        <v>395</v>
      </c>
      <c r="E263" s="58" t="s">
        <v>29</v>
      </c>
      <c r="F263" s="58" t="s">
        <v>35</v>
      </c>
      <c r="G263" s="59">
        <v>10000</v>
      </c>
      <c r="H263" s="66">
        <v>0</v>
      </c>
      <c r="I263" s="66">
        <v>25</v>
      </c>
      <c r="J263" s="66">
        <f t="shared" ref="J263:J332" si="294">ROUNDUP(G263*2.87%,2)</f>
        <v>287</v>
      </c>
      <c r="K263" s="66">
        <f t="shared" si="226"/>
        <v>710</v>
      </c>
      <c r="L263" s="66">
        <f t="shared" si="225"/>
        <v>120</v>
      </c>
      <c r="M263" s="66">
        <f t="shared" si="222"/>
        <v>304</v>
      </c>
      <c r="N263" s="66">
        <f t="shared" si="223"/>
        <v>709</v>
      </c>
      <c r="O263" s="66">
        <v>0</v>
      </c>
      <c r="P263" s="66">
        <f t="shared" ref="P263:P295" si="295">+H263+I263+J263+K263+L263+M263+N263+O263</f>
        <v>2155</v>
      </c>
      <c r="Q263" s="66">
        <f t="shared" si="293"/>
        <v>616</v>
      </c>
      <c r="R263" s="66">
        <f t="shared" si="221"/>
        <v>1539</v>
      </c>
      <c r="S263" s="61">
        <f t="shared" si="224"/>
        <v>9384</v>
      </c>
      <c r="T263" s="67">
        <v>111</v>
      </c>
    </row>
    <row r="264" spans="1:20" s="55" customFormat="1" ht="21" customHeight="1" thickBot="1" x14ac:dyDescent="0.45">
      <c r="A264" s="65" t="s">
        <v>530</v>
      </c>
      <c r="B264" s="57" t="s">
        <v>531</v>
      </c>
      <c r="C264" s="57" t="s">
        <v>517</v>
      </c>
      <c r="D264" s="57" t="s">
        <v>295</v>
      </c>
      <c r="E264" s="58" t="s">
        <v>34</v>
      </c>
      <c r="F264" s="58" t="s">
        <v>35</v>
      </c>
      <c r="G264" s="59">
        <v>10000</v>
      </c>
      <c r="H264" s="66">
        <v>0</v>
      </c>
      <c r="I264" s="66">
        <v>25</v>
      </c>
      <c r="J264" s="66">
        <f t="shared" si="294"/>
        <v>287</v>
      </c>
      <c r="K264" s="66">
        <f t="shared" si="226"/>
        <v>710</v>
      </c>
      <c r="L264" s="66">
        <f t="shared" si="225"/>
        <v>120</v>
      </c>
      <c r="M264" s="66">
        <f t="shared" si="222"/>
        <v>304</v>
      </c>
      <c r="N264" s="66">
        <f t="shared" si="223"/>
        <v>709</v>
      </c>
      <c r="O264" s="66">
        <v>0</v>
      </c>
      <c r="P264" s="66">
        <f t="shared" si="295"/>
        <v>2155</v>
      </c>
      <c r="Q264" s="66">
        <f t="shared" si="293"/>
        <v>616</v>
      </c>
      <c r="R264" s="66">
        <f t="shared" si="221"/>
        <v>1539</v>
      </c>
      <c r="S264" s="61">
        <f t="shared" si="224"/>
        <v>9384</v>
      </c>
      <c r="T264" s="67">
        <v>111</v>
      </c>
    </row>
    <row r="265" spans="1:20" s="55" customFormat="1" ht="21" customHeight="1" thickBot="1" x14ac:dyDescent="0.45">
      <c r="A265" s="65" t="s">
        <v>532</v>
      </c>
      <c r="B265" s="57" t="s">
        <v>533</v>
      </c>
      <c r="C265" s="57" t="s">
        <v>517</v>
      </c>
      <c r="D265" s="57" t="s">
        <v>395</v>
      </c>
      <c r="E265" s="58" t="s">
        <v>29</v>
      </c>
      <c r="F265" s="58" t="s">
        <v>35</v>
      </c>
      <c r="G265" s="59">
        <v>10000</v>
      </c>
      <c r="H265" s="66">
        <v>0</v>
      </c>
      <c r="I265" s="66">
        <v>25</v>
      </c>
      <c r="J265" s="66">
        <f t="shared" si="294"/>
        <v>287</v>
      </c>
      <c r="K265" s="66">
        <f t="shared" si="226"/>
        <v>710</v>
      </c>
      <c r="L265" s="66">
        <f t="shared" si="225"/>
        <v>120</v>
      </c>
      <c r="M265" s="66">
        <f t="shared" si="222"/>
        <v>304</v>
      </c>
      <c r="N265" s="66">
        <f t="shared" si="223"/>
        <v>709</v>
      </c>
      <c r="O265" s="66">
        <v>0</v>
      </c>
      <c r="P265" s="66">
        <f t="shared" si="295"/>
        <v>2155</v>
      </c>
      <c r="Q265" s="66">
        <f t="shared" si="293"/>
        <v>616</v>
      </c>
      <c r="R265" s="66">
        <f t="shared" si="221"/>
        <v>1539</v>
      </c>
      <c r="S265" s="61">
        <f t="shared" si="224"/>
        <v>9384</v>
      </c>
      <c r="T265" s="67">
        <v>111</v>
      </c>
    </row>
    <row r="266" spans="1:20" s="55" customFormat="1" ht="21" customHeight="1" thickBot="1" x14ac:dyDescent="0.45">
      <c r="A266" s="65" t="s">
        <v>534</v>
      </c>
      <c r="B266" s="57" t="s">
        <v>535</v>
      </c>
      <c r="C266" s="57" t="s">
        <v>517</v>
      </c>
      <c r="D266" s="57" t="s">
        <v>117</v>
      </c>
      <c r="E266" s="58" t="s">
        <v>29</v>
      </c>
      <c r="F266" s="58" t="s">
        <v>35</v>
      </c>
      <c r="G266" s="59">
        <v>10000</v>
      </c>
      <c r="H266" s="66">
        <v>0</v>
      </c>
      <c r="I266" s="66">
        <v>25</v>
      </c>
      <c r="J266" s="66">
        <f t="shared" si="294"/>
        <v>287</v>
      </c>
      <c r="K266" s="66">
        <f t="shared" si="226"/>
        <v>710</v>
      </c>
      <c r="L266" s="66">
        <f t="shared" si="225"/>
        <v>120</v>
      </c>
      <c r="M266" s="66">
        <f t="shared" si="222"/>
        <v>304</v>
      </c>
      <c r="N266" s="66">
        <f t="shared" si="223"/>
        <v>709</v>
      </c>
      <c r="O266" s="66">
        <v>0</v>
      </c>
      <c r="P266" s="66">
        <f t="shared" si="295"/>
        <v>2155</v>
      </c>
      <c r="Q266" s="66">
        <f t="shared" si="293"/>
        <v>616</v>
      </c>
      <c r="R266" s="66">
        <f t="shared" ref="R266" si="296">+K266+L266+N266</f>
        <v>1539</v>
      </c>
      <c r="S266" s="61">
        <f t="shared" si="224"/>
        <v>9384</v>
      </c>
      <c r="T266" s="67">
        <v>111</v>
      </c>
    </row>
    <row r="267" spans="1:20" s="55" customFormat="1" ht="21" customHeight="1" thickBot="1" x14ac:dyDescent="0.45">
      <c r="A267" s="65" t="s">
        <v>788</v>
      </c>
      <c r="B267" s="57" t="s">
        <v>791</v>
      </c>
      <c r="C267" s="57" t="s">
        <v>517</v>
      </c>
      <c r="D267" s="57" t="s">
        <v>117</v>
      </c>
      <c r="E267" s="58" t="s">
        <v>29</v>
      </c>
      <c r="F267" s="58" t="s">
        <v>35</v>
      </c>
      <c r="G267" s="59">
        <v>15000</v>
      </c>
      <c r="H267" s="66">
        <v>0</v>
      </c>
      <c r="I267" s="66">
        <v>25</v>
      </c>
      <c r="J267" s="66">
        <f t="shared" ref="J267:J269" si="297">ROUNDUP(G267*2.87%,2)</f>
        <v>430.5</v>
      </c>
      <c r="K267" s="66">
        <f t="shared" si="226"/>
        <v>1065</v>
      </c>
      <c r="L267" s="66">
        <f t="shared" ref="L267:L269" si="298">+G267*1.2%</f>
        <v>180</v>
      </c>
      <c r="M267" s="66">
        <f t="shared" ref="M267:M269" si="299">+G267*3.04%</f>
        <v>456</v>
      </c>
      <c r="N267" s="66">
        <f t="shared" ref="N267:N269" si="300">+G267*7.09%</f>
        <v>1063.5</v>
      </c>
      <c r="O267" s="66">
        <v>0</v>
      </c>
      <c r="P267" s="66">
        <f t="shared" si="295"/>
        <v>3220</v>
      </c>
      <c r="Q267" s="66">
        <f t="shared" si="293"/>
        <v>911.5</v>
      </c>
      <c r="R267" s="66">
        <f t="shared" ref="R267:R269" si="301">+K267+L267+N267</f>
        <v>2308.5</v>
      </c>
      <c r="S267" s="61">
        <f t="shared" ref="S267:S269" si="302">ROUNDUP(G267-Q267,2)</f>
        <v>14088.5</v>
      </c>
      <c r="T267" s="67">
        <v>111</v>
      </c>
    </row>
    <row r="268" spans="1:20" s="55" customFormat="1" ht="21" customHeight="1" thickBot="1" x14ac:dyDescent="0.45">
      <c r="A268" s="65" t="s">
        <v>789</v>
      </c>
      <c r="B268" s="57" t="s">
        <v>792</v>
      </c>
      <c r="C268" s="57" t="s">
        <v>517</v>
      </c>
      <c r="D268" s="57" t="s">
        <v>117</v>
      </c>
      <c r="E268" s="58" t="s">
        <v>29</v>
      </c>
      <c r="F268" s="58" t="s">
        <v>35</v>
      </c>
      <c r="G268" s="59">
        <v>15000</v>
      </c>
      <c r="H268" s="66">
        <v>0</v>
      </c>
      <c r="I268" s="66">
        <v>25</v>
      </c>
      <c r="J268" s="66">
        <f t="shared" si="297"/>
        <v>430.5</v>
      </c>
      <c r="K268" s="66">
        <f t="shared" si="226"/>
        <v>1065</v>
      </c>
      <c r="L268" s="66">
        <f t="shared" si="298"/>
        <v>180</v>
      </c>
      <c r="M268" s="66">
        <f t="shared" si="299"/>
        <v>456</v>
      </c>
      <c r="N268" s="66">
        <f t="shared" si="300"/>
        <v>1063.5</v>
      </c>
      <c r="O268" s="66">
        <v>0</v>
      </c>
      <c r="P268" s="66">
        <f t="shared" si="295"/>
        <v>3220</v>
      </c>
      <c r="Q268" s="66">
        <f t="shared" si="293"/>
        <v>911.5</v>
      </c>
      <c r="R268" s="66">
        <f t="shared" si="301"/>
        <v>2308.5</v>
      </c>
      <c r="S268" s="61">
        <f t="shared" si="302"/>
        <v>14088.5</v>
      </c>
      <c r="T268" s="67">
        <v>111</v>
      </c>
    </row>
    <row r="269" spans="1:20" s="55" customFormat="1" ht="21" customHeight="1" thickBot="1" x14ac:dyDescent="0.45">
      <c r="A269" s="65" t="s">
        <v>790</v>
      </c>
      <c r="B269" s="57" t="s">
        <v>793</v>
      </c>
      <c r="C269" s="57" t="s">
        <v>517</v>
      </c>
      <c r="D269" s="57" t="s">
        <v>117</v>
      </c>
      <c r="E269" s="58" t="s">
        <v>29</v>
      </c>
      <c r="F269" s="58" t="s">
        <v>35</v>
      </c>
      <c r="G269" s="59">
        <v>15000</v>
      </c>
      <c r="H269" s="66">
        <v>0</v>
      </c>
      <c r="I269" s="66">
        <v>25</v>
      </c>
      <c r="J269" s="66">
        <f t="shared" si="297"/>
        <v>430.5</v>
      </c>
      <c r="K269" s="66">
        <f t="shared" si="226"/>
        <v>1065</v>
      </c>
      <c r="L269" s="66">
        <f t="shared" si="298"/>
        <v>180</v>
      </c>
      <c r="M269" s="66">
        <f t="shared" si="299"/>
        <v>456</v>
      </c>
      <c r="N269" s="66">
        <f t="shared" si="300"/>
        <v>1063.5</v>
      </c>
      <c r="O269" s="66">
        <v>0</v>
      </c>
      <c r="P269" s="66">
        <f t="shared" si="295"/>
        <v>3220</v>
      </c>
      <c r="Q269" s="66">
        <f t="shared" si="293"/>
        <v>911.5</v>
      </c>
      <c r="R269" s="66">
        <f t="shared" si="301"/>
        <v>2308.5</v>
      </c>
      <c r="S269" s="61">
        <f t="shared" si="302"/>
        <v>14088.5</v>
      </c>
      <c r="T269" s="67">
        <v>111</v>
      </c>
    </row>
    <row r="270" spans="1:20" s="55" customFormat="1" ht="21" customHeight="1" thickBot="1" x14ac:dyDescent="0.45">
      <c r="A270" s="65" t="s">
        <v>794</v>
      </c>
      <c r="B270" s="57" t="s">
        <v>796</v>
      </c>
      <c r="C270" s="57" t="s">
        <v>517</v>
      </c>
      <c r="D270" s="57" t="s">
        <v>88</v>
      </c>
      <c r="E270" s="58" t="s">
        <v>34</v>
      </c>
      <c r="F270" s="58" t="s">
        <v>35</v>
      </c>
      <c r="G270" s="59">
        <v>15000</v>
      </c>
      <c r="H270" s="66">
        <v>0</v>
      </c>
      <c r="I270" s="66">
        <v>25</v>
      </c>
      <c r="J270" s="66">
        <f t="shared" ref="J270" si="303">ROUNDUP(G270*2.87%,2)</f>
        <v>430.5</v>
      </c>
      <c r="K270" s="66">
        <f t="shared" si="226"/>
        <v>1065</v>
      </c>
      <c r="L270" s="66">
        <f t="shared" ref="L270" si="304">+G270*1.2%</f>
        <v>180</v>
      </c>
      <c r="M270" s="66">
        <f t="shared" ref="M270" si="305">+G270*3.04%</f>
        <v>456</v>
      </c>
      <c r="N270" s="66">
        <f t="shared" ref="N270" si="306">+G270*7.09%</f>
        <v>1063.5</v>
      </c>
      <c r="O270" s="66">
        <v>0</v>
      </c>
      <c r="P270" s="66">
        <f t="shared" si="295"/>
        <v>3220</v>
      </c>
      <c r="Q270" s="66">
        <f t="shared" si="293"/>
        <v>911.5</v>
      </c>
      <c r="R270" s="66">
        <f t="shared" ref="R270" si="307">+K270+L270+N270</f>
        <v>2308.5</v>
      </c>
      <c r="S270" s="61">
        <f t="shared" ref="S270" si="308">ROUNDUP(G270-Q270,2)</f>
        <v>14088.5</v>
      </c>
      <c r="T270" s="67">
        <v>111</v>
      </c>
    </row>
    <row r="271" spans="1:20" s="64" customFormat="1" ht="21" customHeight="1" thickBot="1" x14ac:dyDescent="0.45">
      <c r="A271" s="65" t="s">
        <v>933</v>
      </c>
      <c r="B271" s="57" t="s">
        <v>932</v>
      </c>
      <c r="C271" s="57" t="s">
        <v>517</v>
      </c>
      <c r="D271" s="57" t="s">
        <v>117</v>
      </c>
      <c r="E271" s="58" t="s">
        <v>29</v>
      </c>
      <c r="F271" s="58" t="s">
        <v>35</v>
      </c>
      <c r="G271" s="59">
        <v>10000</v>
      </c>
      <c r="H271" s="66">
        <v>0</v>
      </c>
      <c r="I271" s="66">
        <v>25</v>
      </c>
      <c r="J271" s="66">
        <f t="shared" ref="J271:J272" si="309">ROUNDUP(G271*2.87%,2)</f>
        <v>287</v>
      </c>
      <c r="K271" s="66">
        <f t="shared" ref="K271:K272" si="310">ROUNDUP(G271*7.1%,2)</f>
        <v>710</v>
      </c>
      <c r="L271" s="66">
        <f t="shared" ref="L271:L272" si="311">+G271*1.2%</f>
        <v>120</v>
      </c>
      <c r="M271" s="66">
        <f t="shared" ref="M271:M272" si="312">+G271*3.04%</f>
        <v>304</v>
      </c>
      <c r="N271" s="66">
        <f t="shared" ref="N271:N272" si="313">+G271*7.09%</f>
        <v>709</v>
      </c>
      <c r="O271" s="66">
        <v>0</v>
      </c>
      <c r="P271" s="66">
        <f t="shared" ref="P271:P272" si="314">+H271+I271+J271+K271+L271+M271+N271+O271</f>
        <v>2155</v>
      </c>
      <c r="Q271" s="66">
        <f t="shared" ref="Q271:Q272" si="315">ROUNDUP(H271+I271+J271+M271+O271,2)</f>
        <v>616</v>
      </c>
      <c r="R271" s="66">
        <f t="shared" ref="R271:R272" si="316">+K271+L271+N271</f>
        <v>1539</v>
      </c>
      <c r="S271" s="61">
        <f t="shared" ref="S271:S272" si="317">ROUNDUP(G271-Q271,2)</f>
        <v>9384</v>
      </c>
      <c r="T271" s="67">
        <v>111</v>
      </c>
    </row>
    <row r="272" spans="1:20" s="64" customFormat="1" ht="21" customHeight="1" thickBot="1" x14ac:dyDescent="0.45">
      <c r="A272" s="65" t="s">
        <v>935</v>
      </c>
      <c r="B272" s="57" t="s">
        <v>934</v>
      </c>
      <c r="C272" s="57" t="s">
        <v>517</v>
      </c>
      <c r="D272" s="57" t="s">
        <v>117</v>
      </c>
      <c r="E272" s="58" t="s">
        <v>29</v>
      </c>
      <c r="F272" s="58" t="s">
        <v>35</v>
      </c>
      <c r="G272" s="59">
        <v>10000</v>
      </c>
      <c r="H272" s="66">
        <v>0</v>
      </c>
      <c r="I272" s="66">
        <v>25</v>
      </c>
      <c r="J272" s="66">
        <f t="shared" si="309"/>
        <v>287</v>
      </c>
      <c r="K272" s="66">
        <f t="shared" si="310"/>
        <v>710</v>
      </c>
      <c r="L272" s="66">
        <f t="shared" si="311"/>
        <v>120</v>
      </c>
      <c r="M272" s="66">
        <f t="shared" si="312"/>
        <v>304</v>
      </c>
      <c r="N272" s="66">
        <f t="shared" si="313"/>
        <v>709</v>
      </c>
      <c r="O272" s="66">
        <v>0</v>
      </c>
      <c r="P272" s="66">
        <f t="shared" si="314"/>
        <v>2155</v>
      </c>
      <c r="Q272" s="66">
        <f t="shared" si="315"/>
        <v>616</v>
      </c>
      <c r="R272" s="66">
        <f t="shared" si="316"/>
        <v>1539</v>
      </c>
      <c r="S272" s="61">
        <f t="shared" si="317"/>
        <v>9384</v>
      </c>
      <c r="T272" s="67">
        <v>111</v>
      </c>
    </row>
    <row r="273" spans="1:20" s="55" customFormat="1" ht="21" customHeight="1" thickBot="1" x14ac:dyDescent="0.45">
      <c r="A273" s="65" t="s">
        <v>795</v>
      </c>
      <c r="B273" s="57" t="s">
        <v>931</v>
      </c>
      <c r="C273" s="57" t="s">
        <v>517</v>
      </c>
      <c r="D273" s="57" t="s">
        <v>117</v>
      </c>
      <c r="E273" s="58" t="s">
        <v>29</v>
      </c>
      <c r="F273" s="58" t="s">
        <v>35</v>
      </c>
      <c r="G273" s="59">
        <v>15000</v>
      </c>
      <c r="H273" s="66">
        <v>0</v>
      </c>
      <c r="I273" s="66">
        <v>25</v>
      </c>
      <c r="J273" s="66">
        <f t="shared" si="294"/>
        <v>430.5</v>
      </c>
      <c r="K273" s="66">
        <f t="shared" si="226"/>
        <v>1065</v>
      </c>
      <c r="L273" s="66">
        <f t="shared" si="225"/>
        <v>180</v>
      </c>
      <c r="M273" s="66">
        <f t="shared" si="222"/>
        <v>456</v>
      </c>
      <c r="N273" s="66">
        <f t="shared" si="223"/>
        <v>1063.5</v>
      </c>
      <c r="O273" s="66">
        <v>0</v>
      </c>
      <c r="P273" s="66">
        <f t="shared" si="295"/>
        <v>3220</v>
      </c>
      <c r="Q273" s="66">
        <f t="shared" si="293"/>
        <v>911.5</v>
      </c>
      <c r="R273" s="66">
        <f t="shared" ref="R273:R337" si="318">+K273+L273+N273</f>
        <v>2308.5</v>
      </c>
      <c r="S273" s="61">
        <f t="shared" si="224"/>
        <v>14088.5</v>
      </c>
      <c r="T273" s="67">
        <v>111</v>
      </c>
    </row>
    <row r="274" spans="1:20" s="55" customFormat="1" ht="21" customHeight="1" thickBot="1" x14ac:dyDescent="0.45">
      <c r="A274" s="65" t="s">
        <v>819</v>
      </c>
      <c r="B274" s="57" t="s">
        <v>817</v>
      </c>
      <c r="C274" s="57" t="s">
        <v>517</v>
      </c>
      <c r="D274" s="57" t="s">
        <v>117</v>
      </c>
      <c r="E274" s="58" t="s">
        <v>29</v>
      </c>
      <c r="F274" s="58" t="s">
        <v>35</v>
      </c>
      <c r="G274" s="59">
        <v>10000</v>
      </c>
      <c r="H274" s="66">
        <v>0</v>
      </c>
      <c r="I274" s="66">
        <v>25</v>
      </c>
      <c r="J274" s="66">
        <f t="shared" si="294"/>
        <v>287</v>
      </c>
      <c r="K274" s="66">
        <f t="shared" si="226"/>
        <v>710</v>
      </c>
      <c r="L274" s="66">
        <f t="shared" si="225"/>
        <v>120</v>
      </c>
      <c r="M274" s="66">
        <f t="shared" ref="M274" si="319">+G274*3.04%</f>
        <v>304</v>
      </c>
      <c r="N274" s="66">
        <f t="shared" ref="N274" si="320">+G274*7.09%</f>
        <v>709</v>
      </c>
      <c r="O274" s="66">
        <v>0</v>
      </c>
      <c r="P274" s="66">
        <f t="shared" ref="P274" si="321">+H274+I274+J274+K274+L274+M274+N274+O274</f>
        <v>2155</v>
      </c>
      <c r="Q274" s="66">
        <f t="shared" ref="Q274" si="322">ROUNDUP(H274+I274+J274+M274+O274,2)</f>
        <v>616</v>
      </c>
      <c r="R274" s="66">
        <f t="shared" si="318"/>
        <v>1539</v>
      </c>
      <c r="S274" s="61">
        <f t="shared" ref="S274" si="323">ROUNDUP(G274-Q274,2)</f>
        <v>9384</v>
      </c>
      <c r="T274" s="67">
        <v>111</v>
      </c>
    </row>
    <row r="275" spans="1:20" s="55" customFormat="1" ht="21" customHeight="1" thickBot="1" x14ac:dyDescent="0.45">
      <c r="A275" s="65" t="s">
        <v>820</v>
      </c>
      <c r="B275" s="57" t="s">
        <v>818</v>
      </c>
      <c r="C275" s="57" t="s">
        <v>517</v>
      </c>
      <c r="D275" s="57" t="s">
        <v>117</v>
      </c>
      <c r="E275" s="58" t="s">
        <v>29</v>
      </c>
      <c r="F275" s="58" t="s">
        <v>35</v>
      </c>
      <c r="G275" s="59">
        <v>10000</v>
      </c>
      <c r="H275" s="66">
        <v>0</v>
      </c>
      <c r="I275" s="66">
        <v>25</v>
      </c>
      <c r="J275" s="66">
        <f t="shared" si="294"/>
        <v>287</v>
      </c>
      <c r="K275" s="66">
        <f t="shared" ref="K275:K336" si="324">ROUNDUP(G275*7.1%,2)</f>
        <v>710</v>
      </c>
      <c r="L275" s="66">
        <f t="shared" si="225"/>
        <v>120</v>
      </c>
      <c r="M275" s="66">
        <f t="shared" ref="M275" si="325">+G275*3.04%</f>
        <v>304</v>
      </c>
      <c r="N275" s="66">
        <f t="shared" ref="N275" si="326">+G275*7.09%</f>
        <v>709</v>
      </c>
      <c r="O275" s="66">
        <v>0</v>
      </c>
      <c r="P275" s="66">
        <f t="shared" ref="P275" si="327">+H275+I275+J275+K275+L275+M275+N275+O275</f>
        <v>2155</v>
      </c>
      <c r="Q275" s="66">
        <f t="shared" ref="Q275" si="328">ROUNDUP(H275+I275+J275+M275+O275,2)</f>
        <v>616</v>
      </c>
      <c r="R275" s="66">
        <f t="shared" si="318"/>
        <v>1539</v>
      </c>
      <c r="S275" s="61">
        <f t="shared" ref="S275" si="329">ROUNDUP(G275-Q275,2)</f>
        <v>9384</v>
      </c>
      <c r="T275" s="67">
        <v>111</v>
      </c>
    </row>
    <row r="276" spans="1:20" s="55" customFormat="1" ht="21" customHeight="1" thickBot="1" x14ac:dyDescent="0.45">
      <c r="A276" s="65" t="s">
        <v>536</v>
      </c>
      <c r="B276" s="57" t="s">
        <v>537</v>
      </c>
      <c r="C276" s="57" t="s">
        <v>538</v>
      </c>
      <c r="D276" s="57" t="s">
        <v>866</v>
      </c>
      <c r="E276" s="58" t="s">
        <v>29</v>
      </c>
      <c r="F276" s="58" t="s">
        <v>40</v>
      </c>
      <c r="G276" s="59">
        <v>31500</v>
      </c>
      <c r="H276" s="66">
        <v>0</v>
      </c>
      <c r="I276" s="66">
        <v>25</v>
      </c>
      <c r="J276" s="66">
        <f t="shared" si="294"/>
        <v>904.05</v>
      </c>
      <c r="K276" s="66">
        <f t="shared" si="324"/>
        <v>2236.5</v>
      </c>
      <c r="L276" s="66">
        <f t="shared" si="225"/>
        <v>378</v>
      </c>
      <c r="M276" s="66">
        <f t="shared" ref="M276:M337" si="330">+G276*3.04%</f>
        <v>957.6</v>
      </c>
      <c r="N276" s="66">
        <f t="shared" ref="N276:N337" si="331">+G276*7.09%</f>
        <v>2233.3500000000004</v>
      </c>
      <c r="O276" s="66">
        <v>0</v>
      </c>
      <c r="P276" s="66">
        <f t="shared" si="295"/>
        <v>6734.5000000000009</v>
      </c>
      <c r="Q276" s="66">
        <f t="shared" si="293"/>
        <v>1886.65</v>
      </c>
      <c r="R276" s="66">
        <f t="shared" si="318"/>
        <v>4847.8500000000004</v>
      </c>
      <c r="S276" s="61">
        <f t="shared" ref="S276:S337" si="332">ROUNDUP(G276-Q276,2)</f>
        <v>29613.35</v>
      </c>
      <c r="T276" s="67">
        <v>111</v>
      </c>
    </row>
    <row r="277" spans="1:20" s="55" customFormat="1" ht="21" customHeight="1" thickBot="1" x14ac:dyDescent="0.45">
      <c r="A277" s="65" t="s">
        <v>539</v>
      </c>
      <c r="B277" s="57" t="s">
        <v>540</v>
      </c>
      <c r="C277" s="57" t="s">
        <v>538</v>
      </c>
      <c r="D277" s="57" t="s">
        <v>33</v>
      </c>
      <c r="E277" s="58" t="s">
        <v>34</v>
      </c>
      <c r="F277" s="58" t="s">
        <v>35</v>
      </c>
      <c r="G277" s="59">
        <v>10000</v>
      </c>
      <c r="H277" s="66">
        <v>0</v>
      </c>
      <c r="I277" s="66">
        <v>25</v>
      </c>
      <c r="J277" s="66">
        <f t="shared" si="294"/>
        <v>287</v>
      </c>
      <c r="K277" s="66">
        <f t="shared" si="324"/>
        <v>710</v>
      </c>
      <c r="L277" s="66">
        <f t="shared" ref="L277:L338" si="333">+G277*1.2%</f>
        <v>120</v>
      </c>
      <c r="M277" s="66">
        <f t="shared" si="330"/>
        <v>304</v>
      </c>
      <c r="N277" s="66">
        <f t="shared" si="331"/>
        <v>709</v>
      </c>
      <c r="O277" s="66">
        <v>0</v>
      </c>
      <c r="P277" s="66">
        <f t="shared" si="295"/>
        <v>2155</v>
      </c>
      <c r="Q277" s="66">
        <f t="shared" si="293"/>
        <v>616</v>
      </c>
      <c r="R277" s="66">
        <f t="shared" si="318"/>
        <v>1539</v>
      </c>
      <c r="S277" s="61">
        <f t="shared" si="332"/>
        <v>9384</v>
      </c>
      <c r="T277" s="67">
        <v>111</v>
      </c>
    </row>
    <row r="278" spans="1:20" s="55" customFormat="1" ht="21" customHeight="1" thickBot="1" x14ac:dyDescent="0.45">
      <c r="A278" s="65" t="s">
        <v>541</v>
      </c>
      <c r="B278" s="57" t="s">
        <v>542</v>
      </c>
      <c r="C278" s="57" t="s">
        <v>538</v>
      </c>
      <c r="D278" s="57" t="s">
        <v>54</v>
      </c>
      <c r="E278" s="58" t="s">
        <v>34</v>
      </c>
      <c r="F278" s="58" t="s">
        <v>35</v>
      </c>
      <c r="G278" s="59">
        <v>10000</v>
      </c>
      <c r="H278" s="66">
        <v>0</v>
      </c>
      <c r="I278" s="66">
        <v>25</v>
      </c>
      <c r="J278" s="66">
        <f t="shared" si="294"/>
        <v>287</v>
      </c>
      <c r="K278" s="66">
        <f t="shared" si="324"/>
        <v>710</v>
      </c>
      <c r="L278" s="66">
        <f t="shared" si="333"/>
        <v>120</v>
      </c>
      <c r="M278" s="66">
        <f t="shared" si="330"/>
        <v>304</v>
      </c>
      <c r="N278" s="66">
        <f t="shared" si="331"/>
        <v>709</v>
      </c>
      <c r="O278" s="66">
        <v>0</v>
      </c>
      <c r="P278" s="66">
        <f t="shared" si="295"/>
        <v>2155</v>
      </c>
      <c r="Q278" s="66">
        <f t="shared" si="293"/>
        <v>616</v>
      </c>
      <c r="R278" s="66">
        <f t="shared" si="318"/>
        <v>1539</v>
      </c>
      <c r="S278" s="61">
        <f t="shared" si="332"/>
        <v>9384</v>
      </c>
      <c r="T278" s="67">
        <v>111</v>
      </c>
    </row>
    <row r="279" spans="1:20" s="55" customFormat="1" ht="21" customHeight="1" thickBot="1" x14ac:dyDescent="0.45">
      <c r="A279" s="65" t="s">
        <v>543</v>
      </c>
      <c r="B279" s="57" t="s">
        <v>544</v>
      </c>
      <c r="C279" s="57" t="s">
        <v>538</v>
      </c>
      <c r="D279" s="57" t="s">
        <v>166</v>
      </c>
      <c r="E279" s="58" t="s">
        <v>29</v>
      </c>
      <c r="F279" s="58" t="s">
        <v>35</v>
      </c>
      <c r="G279" s="59">
        <v>10000</v>
      </c>
      <c r="H279" s="66">
        <v>0</v>
      </c>
      <c r="I279" s="66">
        <v>25</v>
      </c>
      <c r="J279" s="66">
        <f t="shared" si="294"/>
        <v>287</v>
      </c>
      <c r="K279" s="66">
        <f t="shared" si="324"/>
        <v>710</v>
      </c>
      <c r="L279" s="66">
        <f t="shared" si="333"/>
        <v>120</v>
      </c>
      <c r="M279" s="66">
        <f t="shared" si="330"/>
        <v>304</v>
      </c>
      <c r="N279" s="66">
        <f t="shared" si="331"/>
        <v>709</v>
      </c>
      <c r="O279" s="66">
        <v>0</v>
      </c>
      <c r="P279" s="66">
        <f t="shared" si="295"/>
        <v>2155</v>
      </c>
      <c r="Q279" s="66">
        <f t="shared" si="293"/>
        <v>616</v>
      </c>
      <c r="R279" s="66">
        <f t="shared" si="318"/>
        <v>1539</v>
      </c>
      <c r="S279" s="61">
        <f t="shared" si="332"/>
        <v>9384</v>
      </c>
      <c r="T279" s="67">
        <v>111</v>
      </c>
    </row>
    <row r="280" spans="1:20" s="55" customFormat="1" ht="21" customHeight="1" thickBot="1" x14ac:dyDescent="0.45">
      <c r="A280" s="65" t="s">
        <v>545</v>
      </c>
      <c r="B280" s="57" t="s">
        <v>546</v>
      </c>
      <c r="C280" s="57" t="s">
        <v>538</v>
      </c>
      <c r="D280" s="57" t="s">
        <v>547</v>
      </c>
      <c r="E280" s="58" t="s">
        <v>29</v>
      </c>
      <c r="F280" s="58" t="s">
        <v>35</v>
      </c>
      <c r="G280" s="59">
        <v>10000</v>
      </c>
      <c r="H280" s="66">
        <v>0</v>
      </c>
      <c r="I280" s="66">
        <v>25</v>
      </c>
      <c r="J280" s="66">
        <f t="shared" si="294"/>
        <v>287</v>
      </c>
      <c r="K280" s="66">
        <f t="shared" si="324"/>
        <v>710</v>
      </c>
      <c r="L280" s="66">
        <f t="shared" si="333"/>
        <v>120</v>
      </c>
      <c r="M280" s="66">
        <f t="shared" si="330"/>
        <v>304</v>
      </c>
      <c r="N280" s="66">
        <f t="shared" si="331"/>
        <v>709</v>
      </c>
      <c r="O280" s="66">
        <v>0</v>
      </c>
      <c r="P280" s="66">
        <f t="shared" si="295"/>
        <v>2155</v>
      </c>
      <c r="Q280" s="66">
        <f t="shared" si="293"/>
        <v>616</v>
      </c>
      <c r="R280" s="66">
        <f t="shared" si="318"/>
        <v>1539</v>
      </c>
      <c r="S280" s="61">
        <f t="shared" si="332"/>
        <v>9384</v>
      </c>
      <c r="T280" s="67">
        <v>111</v>
      </c>
    </row>
    <row r="281" spans="1:20" s="55" customFormat="1" ht="21" customHeight="1" thickBot="1" x14ac:dyDescent="0.45">
      <c r="A281" s="65" t="s">
        <v>548</v>
      </c>
      <c r="B281" s="57" t="s">
        <v>549</v>
      </c>
      <c r="C281" s="57" t="s">
        <v>550</v>
      </c>
      <c r="D281" s="57" t="s">
        <v>866</v>
      </c>
      <c r="E281" s="58" t="s">
        <v>34</v>
      </c>
      <c r="F281" s="58" t="s">
        <v>40</v>
      </c>
      <c r="G281" s="59">
        <v>31500</v>
      </c>
      <c r="H281" s="66">
        <v>0</v>
      </c>
      <c r="I281" s="66">
        <v>25</v>
      </c>
      <c r="J281" s="66">
        <f t="shared" si="294"/>
        <v>904.05</v>
      </c>
      <c r="K281" s="66">
        <f t="shared" si="324"/>
        <v>2236.5</v>
      </c>
      <c r="L281" s="66">
        <f t="shared" si="333"/>
        <v>378</v>
      </c>
      <c r="M281" s="66">
        <f t="shared" si="330"/>
        <v>957.6</v>
      </c>
      <c r="N281" s="66">
        <f t="shared" si="331"/>
        <v>2233.3500000000004</v>
      </c>
      <c r="O281" s="66">
        <v>0</v>
      </c>
      <c r="P281" s="66">
        <f t="shared" si="295"/>
        <v>6734.5000000000009</v>
      </c>
      <c r="Q281" s="66">
        <f t="shared" si="293"/>
        <v>1886.65</v>
      </c>
      <c r="R281" s="66">
        <f t="shared" si="318"/>
        <v>4847.8500000000004</v>
      </c>
      <c r="S281" s="61">
        <f t="shared" si="332"/>
        <v>29613.35</v>
      </c>
      <c r="T281" s="67">
        <v>111</v>
      </c>
    </row>
    <row r="282" spans="1:20" s="55" customFormat="1" ht="21" customHeight="1" thickBot="1" x14ac:dyDescent="0.45">
      <c r="A282" s="65" t="s">
        <v>551</v>
      </c>
      <c r="B282" s="57" t="s">
        <v>552</v>
      </c>
      <c r="C282" s="57" t="s">
        <v>550</v>
      </c>
      <c r="D282" s="57" t="s">
        <v>869</v>
      </c>
      <c r="E282" s="58" t="s">
        <v>29</v>
      </c>
      <c r="F282" s="58" t="s">
        <v>40</v>
      </c>
      <c r="G282" s="59">
        <v>31500</v>
      </c>
      <c r="H282" s="66">
        <v>0</v>
      </c>
      <c r="I282" s="66">
        <v>25</v>
      </c>
      <c r="J282" s="66">
        <f t="shared" si="294"/>
        <v>904.05</v>
      </c>
      <c r="K282" s="66">
        <f t="shared" si="324"/>
        <v>2236.5</v>
      </c>
      <c r="L282" s="66">
        <f t="shared" si="333"/>
        <v>378</v>
      </c>
      <c r="M282" s="66">
        <f t="shared" si="330"/>
        <v>957.6</v>
      </c>
      <c r="N282" s="66">
        <f t="shared" si="331"/>
        <v>2233.3500000000004</v>
      </c>
      <c r="O282" s="66">
        <v>0</v>
      </c>
      <c r="P282" s="66">
        <f t="shared" si="295"/>
        <v>6734.5000000000009</v>
      </c>
      <c r="Q282" s="66">
        <f t="shared" si="293"/>
        <v>1886.65</v>
      </c>
      <c r="R282" s="66">
        <f t="shared" si="318"/>
        <v>4847.8500000000004</v>
      </c>
      <c r="S282" s="61">
        <f t="shared" si="332"/>
        <v>29613.35</v>
      </c>
      <c r="T282" s="67">
        <v>111</v>
      </c>
    </row>
    <row r="283" spans="1:20" s="55" customFormat="1" ht="21" customHeight="1" thickBot="1" x14ac:dyDescent="0.45">
      <c r="A283" s="65" t="s">
        <v>553</v>
      </c>
      <c r="B283" s="57" t="s">
        <v>554</v>
      </c>
      <c r="C283" s="57" t="s">
        <v>550</v>
      </c>
      <c r="D283" s="57" t="s">
        <v>368</v>
      </c>
      <c r="E283" s="58" t="s">
        <v>29</v>
      </c>
      <c r="F283" s="58" t="s">
        <v>35</v>
      </c>
      <c r="G283" s="59">
        <v>10000</v>
      </c>
      <c r="H283" s="66">
        <v>0</v>
      </c>
      <c r="I283" s="66">
        <v>25</v>
      </c>
      <c r="J283" s="66">
        <f t="shared" si="294"/>
        <v>287</v>
      </c>
      <c r="K283" s="66">
        <f t="shared" si="324"/>
        <v>710</v>
      </c>
      <c r="L283" s="66">
        <f t="shared" si="333"/>
        <v>120</v>
      </c>
      <c r="M283" s="66">
        <f t="shared" si="330"/>
        <v>304</v>
      </c>
      <c r="N283" s="66">
        <f t="shared" si="331"/>
        <v>709</v>
      </c>
      <c r="O283" s="66">
        <v>0</v>
      </c>
      <c r="P283" s="66">
        <f t="shared" si="295"/>
        <v>2155</v>
      </c>
      <c r="Q283" s="66">
        <f t="shared" si="293"/>
        <v>616</v>
      </c>
      <c r="R283" s="66">
        <f t="shared" si="318"/>
        <v>1539</v>
      </c>
      <c r="S283" s="61">
        <f t="shared" si="332"/>
        <v>9384</v>
      </c>
      <c r="T283" s="67">
        <v>111</v>
      </c>
    </row>
    <row r="284" spans="1:20" s="55" customFormat="1" ht="21" customHeight="1" thickBot="1" x14ac:dyDescent="0.45">
      <c r="A284" s="65" t="s">
        <v>555</v>
      </c>
      <c r="B284" s="57" t="s">
        <v>556</v>
      </c>
      <c r="C284" s="57" t="s">
        <v>550</v>
      </c>
      <c r="D284" s="57" t="s">
        <v>166</v>
      </c>
      <c r="E284" s="58" t="s">
        <v>34</v>
      </c>
      <c r="F284" s="58" t="s">
        <v>35</v>
      </c>
      <c r="G284" s="59">
        <v>10000</v>
      </c>
      <c r="H284" s="66">
        <v>0</v>
      </c>
      <c r="I284" s="66">
        <v>25</v>
      </c>
      <c r="J284" s="66">
        <f t="shared" si="294"/>
        <v>287</v>
      </c>
      <c r="K284" s="66">
        <f t="shared" si="324"/>
        <v>710</v>
      </c>
      <c r="L284" s="66">
        <f t="shared" si="333"/>
        <v>120</v>
      </c>
      <c r="M284" s="66">
        <f t="shared" si="330"/>
        <v>304</v>
      </c>
      <c r="N284" s="66">
        <f t="shared" si="331"/>
        <v>709</v>
      </c>
      <c r="O284" s="66">
        <v>0</v>
      </c>
      <c r="P284" s="66">
        <f t="shared" si="295"/>
        <v>2155</v>
      </c>
      <c r="Q284" s="66">
        <f t="shared" si="293"/>
        <v>616</v>
      </c>
      <c r="R284" s="66">
        <f t="shared" si="318"/>
        <v>1539</v>
      </c>
      <c r="S284" s="61">
        <f t="shared" si="332"/>
        <v>9384</v>
      </c>
      <c r="T284" s="67">
        <v>111</v>
      </c>
    </row>
    <row r="285" spans="1:20" s="55" customFormat="1" ht="21" customHeight="1" thickBot="1" x14ac:dyDescent="0.45">
      <c r="A285" s="65" t="s">
        <v>557</v>
      </c>
      <c r="B285" s="57" t="s">
        <v>558</v>
      </c>
      <c r="C285" s="57" t="s">
        <v>550</v>
      </c>
      <c r="D285" s="57" t="s">
        <v>368</v>
      </c>
      <c r="E285" s="58" t="s">
        <v>29</v>
      </c>
      <c r="F285" s="58" t="s">
        <v>35</v>
      </c>
      <c r="G285" s="59">
        <v>10000</v>
      </c>
      <c r="H285" s="66">
        <v>0</v>
      </c>
      <c r="I285" s="66">
        <v>25</v>
      </c>
      <c r="J285" s="66">
        <f t="shared" si="294"/>
        <v>287</v>
      </c>
      <c r="K285" s="66">
        <f t="shared" si="324"/>
        <v>710</v>
      </c>
      <c r="L285" s="66">
        <f t="shared" si="333"/>
        <v>120</v>
      </c>
      <c r="M285" s="66">
        <f t="shared" si="330"/>
        <v>304</v>
      </c>
      <c r="N285" s="66">
        <f t="shared" si="331"/>
        <v>709</v>
      </c>
      <c r="O285" s="66">
        <v>0</v>
      </c>
      <c r="P285" s="66">
        <f t="shared" si="295"/>
        <v>2155</v>
      </c>
      <c r="Q285" s="66">
        <f t="shared" si="293"/>
        <v>616</v>
      </c>
      <c r="R285" s="66">
        <f t="shared" si="318"/>
        <v>1539</v>
      </c>
      <c r="S285" s="61">
        <f t="shared" si="332"/>
        <v>9384</v>
      </c>
      <c r="T285" s="67">
        <v>111</v>
      </c>
    </row>
    <row r="286" spans="1:20" s="55" customFormat="1" ht="21" customHeight="1" thickBot="1" x14ac:dyDescent="0.45">
      <c r="A286" s="65" t="s">
        <v>559</v>
      </c>
      <c r="B286" s="57" t="s">
        <v>560</v>
      </c>
      <c r="C286" s="57" t="s">
        <v>550</v>
      </c>
      <c r="D286" s="57" t="s">
        <v>166</v>
      </c>
      <c r="E286" s="58" t="s">
        <v>34</v>
      </c>
      <c r="F286" s="58" t="s">
        <v>35</v>
      </c>
      <c r="G286" s="59">
        <v>10000</v>
      </c>
      <c r="H286" s="66">
        <v>0</v>
      </c>
      <c r="I286" s="66">
        <v>25</v>
      </c>
      <c r="J286" s="66">
        <f t="shared" si="294"/>
        <v>287</v>
      </c>
      <c r="K286" s="66">
        <f t="shared" si="324"/>
        <v>710</v>
      </c>
      <c r="L286" s="66">
        <f t="shared" si="333"/>
        <v>120</v>
      </c>
      <c r="M286" s="66">
        <f t="shared" si="330"/>
        <v>304</v>
      </c>
      <c r="N286" s="66">
        <f t="shared" si="331"/>
        <v>709</v>
      </c>
      <c r="O286" s="66">
        <v>0</v>
      </c>
      <c r="P286" s="66">
        <f t="shared" si="295"/>
        <v>2155</v>
      </c>
      <c r="Q286" s="66">
        <f t="shared" si="293"/>
        <v>616</v>
      </c>
      <c r="R286" s="66">
        <f t="shared" si="318"/>
        <v>1539</v>
      </c>
      <c r="S286" s="61">
        <f t="shared" si="332"/>
        <v>9384</v>
      </c>
      <c r="T286" s="67">
        <v>111</v>
      </c>
    </row>
    <row r="287" spans="1:20" s="55" customFormat="1" ht="21" customHeight="1" thickBot="1" x14ac:dyDescent="0.45">
      <c r="A287" s="65" t="s">
        <v>561</v>
      </c>
      <c r="B287" s="57" t="s">
        <v>562</v>
      </c>
      <c r="C287" s="57" t="s">
        <v>550</v>
      </c>
      <c r="D287" s="57" t="s">
        <v>166</v>
      </c>
      <c r="E287" s="58" t="s">
        <v>34</v>
      </c>
      <c r="F287" s="58" t="s">
        <v>35</v>
      </c>
      <c r="G287" s="59">
        <v>10000</v>
      </c>
      <c r="H287" s="66">
        <v>0</v>
      </c>
      <c r="I287" s="66">
        <v>25</v>
      </c>
      <c r="J287" s="66">
        <f t="shared" si="294"/>
        <v>287</v>
      </c>
      <c r="K287" s="66">
        <f t="shared" si="324"/>
        <v>710</v>
      </c>
      <c r="L287" s="66">
        <f t="shared" si="333"/>
        <v>120</v>
      </c>
      <c r="M287" s="66">
        <f t="shared" si="330"/>
        <v>304</v>
      </c>
      <c r="N287" s="66">
        <f t="shared" si="331"/>
        <v>709</v>
      </c>
      <c r="O287" s="66">
        <v>0</v>
      </c>
      <c r="P287" s="66">
        <f t="shared" si="295"/>
        <v>2155</v>
      </c>
      <c r="Q287" s="66">
        <f t="shared" si="293"/>
        <v>616</v>
      </c>
      <c r="R287" s="66">
        <f t="shared" si="318"/>
        <v>1539</v>
      </c>
      <c r="S287" s="61">
        <f t="shared" si="332"/>
        <v>9384</v>
      </c>
      <c r="T287" s="67">
        <v>111</v>
      </c>
    </row>
    <row r="288" spans="1:20" s="55" customFormat="1" ht="21" customHeight="1" thickBot="1" x14ac:dyDescent="0.45">
      <c r="A288" s="65" t="s">
        <v>563</v>
      </c>
      <c r="B288" s="57" t="s">
        <v>564</v>
      </c>
      <c r="C288" s="57" t="s">
        <v>550</v>
      </c>
      <c r="D288" s="57" t="s">
        <v>166</v>
      </c>
      <c r="E288" s="58" t="s">
        <v>29</v>
      </c>
      <c r="F288" s="58" t="s">
        <v>35</v>
      </c>
      <c r="G288" s="59">
        <v>10000</v>
      </c>
      <c r="H288" s="66">
        <v>0</v>
      </c>
      <c r="I288" s="66">
        <v>25</v>
      </c>
      <c r="J288" s="66">
        <f t="shared" si="294"/>
        <v>287</v>
      </c>
      <c r="K288" s="66">
        <f t="shared" si="324"/>
        <v>710</v>
      </c>
      <c r="L288" s="66">
        <f t="shared" si="333"/>
        <v>120</v>
      </c>
      <c r="M288" s="66">
        <f t="shared" si="330"/>
        <v>304</v>
      </c>
      <c r="N288" s="66">
        <f t="shared" si="331"/>
        <v>709</v>
      </c>
      <c r="O288" s="66">
        <v>0</v>
      </c>
      <c r="P288" s="66">
        <f t="shared" si="295"/>
        <v>2155</v>
      </c>
      <c r="Q288" s="66">
        <f t="shared" si="293"/>
        <v>616</v>
      </c>
      <c r="R288" s="66">
        <f t="shared" si="318"/>
        <v>1539</v>
      </c>
      <c r="S288" s="61">
        <f t="shared" si="332"/>
        <v>9384</v>
      </c>
      <c r="T288" s="67">
        <v>111</v>
      </c>
    </row>
    <row r="289" spans="1:20" s="55" customFormat="1" ht="21" customHeight="1" thickBot="1" x14ac:dyDescent="0.45">
      <c r="A289" s="65" t="s">
        <v>900</v>
      </c>
      <c r="B289" s="57" t="s">
        <v>901</v>
      </c>
      <c r="C289" s="57" t="s">
        <v>565</v>
      </c>
      <c r="D289" s="57" t="s">
        <v>902</v>
      </c>
      <c r="E289" s="58" t="s">
        <v>29</v>
      </c>
      <c r="F289" s="58" t="s">
        <v>35</v>
      </c>
      <c r="G289" s="59">
        <v>31500</v>
      </c>
      <c r="H289" s="66">
        <v>0</v>
      </c>
      <c r="I289" s="66">
        <v>25</v>
      </c>
      <c r="J289" s="66">
        <f t="shared" ref="J289" si="334">ROUNDUP(G289*2.87%,2)</f>
        <v>904.05</v>
      </c>
      <c r="K289" s="66">
        <f t="shared" ref="K289" si="335">ROUNDUP(G289*7.1%,2)</f>
        <v>2236.5</v>
      </c>
      <c r="L289" s="66">
        <f t="shared" ref="L289" si="336">+G289*1.2%</f>
        <v>378</v>
      </c>
      <c r="M289" s="66">
        <f t="shared" ref="M289" si="337">+G289*3.04%</f>
        <v>957.6</v>
      </c>
      <c r="N289" s="66">
        <f t="shared" ref="N289" si="338">+G289*7.09%</f>
        <v>2233.3500000000004</v>
      </c>
      <c r="O289" s="66">
        <v>0</v>
      </c>
      <c r="P289" s="66">
        <f t="shared" ref="P289" si="339">+H289+I289+J289+K289+L289+M289+N289+O289</f>
        <v>6734.5000000000009</v>
      </c>
      <c r="Q289" s="66">
        <f t="shared" ref="Q289" si="340">ROUNDUP(H289+I289+J289+M289+O289,2)</f>
        <v>1886.65</v>
      </c>
      <c r="R289" s="66">
        <f t="shared" ref="R289" si="341">+K289+L289+N289</f>
        <v>4847.8500000000004</v>
      </c>
      <c r="S289" s="61">
        <f t="shared" ref="S289" si="342">ROUNDUP(G289-Q289,2)</f>
        <v>29613.35</v>
      </c>
      <c r="T289" s="67">
        <v>111</v>
      </c>
    </row>
    <row r="290" spans="1:20" s="55" customFormat="1" ht="21" customHeight="1" thickBot="1" x14ac:dyDescent="0.45">
      <c r="A290" s="65" t="s">
        <v>566</v>
      </c>
      <c r="B290" s="57" t="s">
        <v>567</v>
      </c>
      <c r="C290" s="57" t="s">
        <v>565</v>
      </c>
      <c r="D290" s="57" t="s">
        <v>166</v>
      </c>
      <c r="E290" s="58" t="s">
        <v>34</v>
      </c>
      <c r="F290" s="58" t="s">
        <v>35</v>
      </c>
      <c r="G290" s="59">
        <v>10000</v>
      </c>
      <c r="H290" s="66">
        <v>0</v>
      </c>
      <c r="I290" s="66">
        <v>25</v>
      </c>
      <c r="J290" s="66">
        <f t="shared" si="294"/>
        <v>287</v>
      </c>
      <c r="K290" s="66">
        <f t="shared" si="324"/>
        <v>710</v>
      </c>
      <c r="L290" s="66">
        <f t="shared" si="333"/>
        <v>120</v>
      </c>
      <c r="M290" s="66">
        <f t="shared" si="330"/>
        <v>304</v>
      </c>
      <c r="N290" s="66">
        <f t="shared" si="331"/>
        <v>709</v>
      </c>
      <c r="O290" s="66">
        <v>0</v>
      </c>
      <c r="P290" s="66">
        <f t="shared" si="295"/>
        <v>2155</v>
      </c>
      <c r="Q290" s="66">
        <f t="shared" si="293"/>
        <v>616</v>
      </c>
      <c r="R290" s="66">
        <f t="shared" si="318"/>
        <v>1539</v>
      </c>
      <c r="S290" s="61">
        <f t="shared" si="332"/>
        <v>9384</v>
      </c>
      <c r="T290" s="67">
        <v>111</v>
      </c>
    </row>
    <row r="291" spans="1:20" s="55" customFormat="1" ht="21" customHeight="1" thickBot="1" x14ac:dyDescent="0.45">
      <c r="A291" s="65" t="s">
        <v>568</v>
      </c>
      <c r="B291" s="57" t="s">
        <v>569</v>
      </c>
      <c r="C291" s="57" t="s">
        <v>565</v>
      </c>
      <c r="D291" s="57" t="s">
        <v>166</v>
      </c>
      <c r="E291" s="58" t="s">
        <v>29</v>
      </c>
      <c r="F291" s="58" t="s">
        <v>35</v>
      </c>
      <c r="G291" s="59">
        <v>10000</v>
      </c>
      <c r="H291" s="66">
        <v>0</v>
      </c>
      <c r="I291" s="66">
        <v>25</v>
      </c>
      <c r="J291" s="66">
        <f t="shared" si="294"/>
        <v>287</v>
      </c>
      <c r="K291" s="66">
        <f t="shared" si="324"/>
        <v>710</v>
      </c>
      <c r="L291" s="66">
        <f t="shared" si="333"/>
        <v>120</v>
      </c>
      <c r="M291" s="66">
        <f t="shared" si="330"/>
        <v>304</v>
      </c>
      <c r="N291" s="66">
        <f t="shared" si="331"/>
        <v>709</v>
      </c>
      <c r="O291" s="66">
        <v>0</v>
      </c>
      <c r="P291" s="66">
        <f t="shared" si="295"/>
        <v>2155</v>
      </c>
      <c r="Q291" s="66">
        <f t="shared" si="293"/>
        <v>616</v>
      </c>
      <c r="R291" s="66">
        <f t="shared" si="318"/>
        <v>1539</v>
      </c>
      <c r="S291" s="61">
        <f t="shared" si="332"/>
        <v>9384</v>
      </c>
      <c r="T291" s="67">
        <v>111</v>
      </c>
    </row>
    <row r="292" spans="1:20" s="55" customFormat="1" ht="21" customHeight="1" thickBot="1" x14ac:dyDescent="0.45">
      <c r="A292" s="65" t="s">
        <v>570</v>
      </c>
      <c r="B292" s="57" t="s">
        <v>571</v>
      </c>
      <c r="C292" s="57" t="s">
        <v>572</v>
      </c>
      <c r="D292" s="57" t="s">
        <v>866</v>
      </c>
      <c r="E292" s="58" t="s">
        <v>34</v>
      </c>
      <c r="F292" s="58" t="s">
        <v>40</v>
      </c>
      <c r="G292" s="59">
        <v>33345.74</v>
      </c>
      <c r="H292" s="66">
        <v>0</v>
      </c>
      <c r="I292" s="66">
        <v>25</v>
      </c>
      <c r="J292" s="66">
        <f>+G292*2.87%</f>
        <v>957.02273799999989</v>
      </c>
      <c r="K292" s="66">
        <f t="shared" si="324"/>
        <v>2367.5500000000002</v>
      </c>
      <c r="L292" s="66">
        <f t="shared" si="333"/>
        <v>400.14887999999996</v>
      </c>
      <c r="M292" s="66">
        <f t="shared" si="330"/>
        <v>1013.7104959999999</v>
      </c>
      <c r="N292" s="66">
        <f t="shared" si="331"/>
        <v>2364.2129660000001</v>
      </c>
      <c r="O292" s="66">
        <v>0</v>
      </c>
      <c r="P292" s="66">
        <f t="shared" si="295"/>
        <v>7127.6450799999993</v>
      </c>
      <c r="Q292" s="66">
        <f>H292+I292+J292+M292+O292</f>
        <v>1995.7332339999998</v>
      </c>
      <c r="R292" s="66">
        <f t="shared" si="318"/>
        <v>5131.911846</v>
      </c>
      <c r="S292" s="61">
        <f t="shared" si="332"/>
        <v>31350.01</v>
      </c>
      <c r="T292" s="67">
        <v>111</v>
      </c>
    </row>
    <row r="293" spans="1:20" s="55" customFormat="1" ht="21" customHeight="1" thickBot="1" x14ac:dyDescent="0.45">
      <c r="A293" s="65" t="s">
        <v>573</v>
      </c>
      <c r="B293" s="57" t="s">
        <v>574</v>
      </c>
      <c r="C293" s="57" t="s">
        <v>572</v>
      </c>
      <c r="D293" s="57" t="s">
        <v>395</v>
      </c>
      <c r="E293" s="58" t="s">
        <v>29</v>
      </c>
      <c r="F293" s="58" t="s">
        <v>35</v>
      </c>
      <c r="G293" s="59">
        <v>10000</v>
      </c>
      <c r="H293" s="66">
        <v>0</v>
      </c>
      <c r="I293" s="66">
        <v>25</v>
      </c>
      <c r="J293" s="66">
        <f t="shared" si="294"/>
        <v>287</v>
      </c>
      <c r="K293" s="66">
        <f t="shared" si="324"/>
        <v>710</v>
      </c>
      <c r="L293" s="66">
        <f t="shared" si="333"/>
        <v>120</v>
      </c>
      <c r="M293" s="66">
        <f t="shared" si="330"/>
        <v>304</v>
      </c>
      <c r="N293" s="66">
        <f t="shared" si="331"/>
        <v>709</v>
      </c>
      <c r="O293" s="66">
        <v>0</v>
      </c>
      <c r="P293" s="66">
        <f t="shared" si="295"/>
        <v>2155</v>
      </c>
      <c r="Q293" s="66">
        <f t="shared" ref="Q293:Q319" si="343">ROUNDUP(H293+I293+J293+M293+O293,2)</f>
        <v>616</v>
      </c>
      <c r="R293" s="66">
        <f t="shared" si="318"/>
        <v>1539</v>
      </c>
      <c r="S293" s="61">
        <f t="shared" si="332"/>
        <v>9384</v>
      </c>
      <c r="T293" s="67">
        <v>111</v>
      </c>
    </row>
    <row r="294" spans="1:20" s="55" customFormat="1" ht="21" customHeight="1" thickBot="1" x14ac:dyDescent="0.45">
      <c r="A294" s="65" t="s">
        <v>575</v>
      </c>
      <c r="B294" s="57" t="s">
        <v>576</v>
      </c>
      <c r="C294" s="57" t="s">
        <v>572</v>
      </c>
      <c r="D294" s="57" t="s">
        <v>368</v>
      </c>
      <c r="E294" s="58" t="s">
        <v>29</v>
      </c>
      <c r="F294" s="58" t="s">
        <v>35</v>
      </c>
      <c r="G294" s="59">
        <v>10000</v>
      </c>
      <c r="H294" s="66">
        <v>0</v>
      </c>
      <c r="I294" s="66">
        <v>25</v>
      </c>
      <c r="J294" s="66">
        <f t="shared" si="294"/>
        <v>287</v>
      </c>
      <c r="K294" s="66">
        <f t="shared" si="324"/>
        <v>710</v>
      </c>
      <c r="L294" s="66">
        <f t="shared" si="333"/>
        <v>120</v>
      </c>
      <c r="M294" s="66">
        <f t="shared" si="330"/>
        <v>304</v>
      </c>
      <c r="N294" s="66">
        <f t="shared" si="331"/>
        <v>709</v>
      </c>
      <c r="O294" s="66">
        <v>1587.38</v>
      </c>
      <c r="P294" s="66">
        <f t="shared" si="295"/>
        <v>3742.38</v>
      </c>
      <c r="Q294" s="66">
        <f t="shared" si="343"/>
        <v>2203.38</v>
      </c>
      <c r="R294" s="66">
        <f t="shared" si="318"/>
        <v>1539</v>
      </c>
      <c r="S294" s="61">
        <f t="shared" si="332"/>
        <v>7796.62</v>
      </c>
      <c r="T294" s="67">
        <v>111</v>
      </c>
    </row>
    <row r="295" spans="1:20" s="55" customFormat="1" ht="21" customHeight="1" thickBot="1" x14ac:dyDescent="0.45">
      <c r="A295" s="65" t="s">
        <v>577</v>
      </c>
      <c r="B295" s="57" t="s">
        <v>578</v>
      </c>
      <c r="C295" s="57" t="s">
        <v>572</v>
      </c>
      <c r="D295" s="57" t="s">
        <v>117</v>
      </c>
      <c r="E295" s="58" t="s">
        <v>29</v>
      </c>
      <c r="F295" s="58" t="s">
        <v>35</v>
      </c>
      <c r="G295" s="59">
        <v>10000</v>
      </c>
      <c r="H295" s="66">
        <v>0</v>
      </c>
      <c r="I295" s="66">
        <v>25</v>
      </c>
      <c r="J295" s="66">
        <f t="shared" si="294"/>
        <v>287</v>
      </c>
      <c r="K295" s="66">
        <f t="shared" si="324"/>
        <v>710</v>
      </c>
      <c r="L295" s="66">
        <f t="shared" si="333"/>
        <v>120</v>
      </c>
      <c r="M295" s="66">
        <f t="shared" si="330"/>
        <v>304</v>
      </c>
      <c r="N295" s="66">
        <f t="shared" si="331"/>
        <v>709</v>
      </c>
      <c r="O295" s="66">
        <v>0</v>
      </c>
      <c r="P295" s="66">
        <f t="shared" si="295"/>
        <v>2155</v>
      </c>
      <c r="Q295" s="66">
        <f t="shared" si="343"/>
        <v>616</v>
      </c>
      <c r="R295" s="66">
        <f t="shared" si="318"/>
        <v>1539</v>
      </c>
      <c r="S295" s="61">
        <f t="shared" si="332"/>
        <v>9384</v>
      </c>
      <c r="T295" s="67">
        <v>111</v>
      </c>
    </row>
    <row r="296" spans="1:20" s="55" customFormat="1" ht="21" customHeight="1" thickBot="1" x14ac:dyDescent="0.45">
      <c r="A296" s="65" t="s">
        <v>579</v>
      </c>
      <c r="B296" s="57" t="s">
        <v>580</v>
      </c>
      <c r="C296" s="57" t="s">
        <v>572</v>
      </c>
      <c r="D296" s="57" t="s">
        <v>581</v>
      </c>
      <c r="E296" s="58" t="s">
        <v>29</v>
      </c>
      <c r="F296" s="58" t="s">
        <v>98</v>
      </c>
      <c r="G296" s="59">
        <v>10000</v>
      </c>
      <c r="H296" s="66">
        <v>0</v>
      </c>
      <c r="I296" s="66">
        <v>25</v>
      </c>
      <c r="J296" s="66">
        <f t="shared" si="294"/>
        <v>287</v>
      </c>
      <c r="K296" s="66">
        <f t="shared" si="324"/>
        <v>710</v>
      </c>
      <c r="L296" s="66">
        <f t="shared" si="333"/>
        <v>120</v>
      </c>
      <c r="M296" s="66">
        <f t="shared" si="330"/>
        <v>304</v>
      </c>
      <c r="N296" s="66">
        <f t="shared" si="331"/>
        <v>709</v>
      </c>
      <c r="O296" s="66">
        <v>0</v>
      </c>
      <c r="P296" s="66">
        <f t="shared" ref="P296:P325" si="344">+H296+I296+J296+K296+L296+M296+N296+O296</f>
        <v>2155</v>
      </c>
      <c r="Q296" s="66">
        <f t="shared" si="343"/>
        <v>616</v>
      </c>
      <c r="R296" s="66">
        <f t="shared" si="318"/>
        <v>1539</v>
      </c>
      <c r="S296" s="61">
        <f t="shared" si="332"/>
        <v>9384</v>
      </c>
      <c r="T296" s="67">
        <v>111</v>
      </c>
    </row>
    <row r="297" spans="1:20" s="55" customFormat="1" ht="21" customHeight="1" thickBot="1" x14ac:dyDescent="0.45">
      <c r="A297" s="65" t="s">
        <v>582</v>
      </c>
      <c r="B297" s="57" t="s">
        <v>583</v>
      </c>
      <c r="C297" s="57" t="s">
        <v>572</v>
      </c>
      <c r="D297" s="57" t="s">
        <v>54</v>
      </c>
      <c r="E297" s="58" t="s">
        <v>34</v>
      </c>
      <c r="F297" s="58" t="s">
        <v>35</v>
      </c>
      <c r="G297" s="59">
        <v>10000</v>
      </c>
      <c r="H297" s="66">
        <v>0</v>
      </c>
      <c r="I297" s="66">
        <v>25</v>
      </c>
      <c r="J297" s="66">
        <f t="shared" si="294"/>
        <v>287</v>
      </c>
      <c r="K297" s="66">
        <f t="shared" si="324"/>
        <v>710</v>
      </c>
      <c r="L297" s="66">
        <f t="shared" si="333"/>
        <v>120</v>
      </c>
      <c r="M297" s="66">
        <f t="shared" si="330"/>
        <v>304</v>
      </c>
      <c r="N297" s="66">
        <f t="shared" si="331"/>
        <v>709</v>
      </c>
      <c r="O297" s="66">
        <v>0</v>
      </c>
      <c r="P297" s="66">
        <f t="shared" si="344"/>
        <v>2155</v>
      </c>
      <c r="Q297" s="66">
        <f t="shared" si="343"/>
        <v>616</v>
      </c>
      <c r="R297" s="66">
        <f t="shared" si="318"/>
        <v>1539</v>
      </c>
      <c r="S297" s="61">
        <f t="shared" si="332"/>
        <v>9384</v>
      </c>
      <c r="T297" s="67">
        <v>111</v>
      </c>
    </row>
    <row r="298" spans="1:20" s="55" customFormat="1" ht="21" customHeight="1" thickBot="1" x14ac:dyDescent="0.45">
      <c r="A298" s="65" t="s">
        <v>584</v>
      </c>
      <c r="B298" s="57" t="s">
        <v>585</v>
      </c>
      <c r="C298" s="57" t="s">
        <v>572</v>
      </c>
      <c r="D298" s="57" t="s">
        <v>331</v>
      </c>
      <c r="E298" s="58" t="s">
        <v>29</v>
      </c>
      <c r="F298" s="58" t="s">
        <v>35</v>
      </c>
      <c r="G298" s="59">
        <v>10000</v>
      </c>
      <c r="H298" s="66">
        <v>0</v>
      </c>
      <c r="I298" s="66">
        <v>25</v>
      </c>
      <c r="J298" s="66">
        <f t="shared" si="294"/>
        <v>287</v>
      </c>
      <c r="K298" s="66">
        <f t="shared" si="324"/>
        <v>710</v>
      </c>
      <c r="L298" s="66">
        <f t="shared" si="333"/>
        <v>120</v>
      </c>
      <c r="M298" s="66">
        <f t="shared" si="330"/>
        <v>304</v>
      </c>
      <c r="N298" s="66">
        <f t="shared" si="331"/>
        <v>709</v>
      </c>
      <c r="O298" s="66">
        <v>0</v>
      </c>
      <c r="P298" s="66">
        <f t="shared" si="344"/>
        <v>2155</v>
      </c>
      <c r="Q298" s="66">
        <f t="shared" si="343"/>
        <v>616</v>
      </c>
      <c r="R298" s="66">
        <f t="shared" si="318"/>
        <v>1539</v>
      </c>
      <c r="S298" s="61">
        <f t="shared" si="332"/>
        <v>9384</v>
      </c>
      <c r="T298" s="67">
        <v>111</v>
      </c>
    </row>
    <row r="299" spans="1:20" s="55" customFormat="1" ht="21" customHeight="1" thickBot="1" x14ac:dyDescent="0.45">
      <c r="A299" s="65" t="s">
        <v>586</v>
      </c>
      <c r="B299" s="57" t="s">
        <v>587</v>
      </c>
      <c r="C299" s="57" t="s">
        <v>572</v>
      </c>
      <c r="D299" s="57" t="s">
        <v>166</v>
      </c>
      <c r="E299" s="58" t="s">
        <v>29</v>
      </c>
      <c r="F299" s="58" t="s">
        <v>44</v>
      </c>
      <c r="G299" s="59">
        <v>10000</v>
      </c>
      <c r="H299" s="66">
        <v>0</v>
      </c>
      <c r="I299" s="66">
        <v>25</v>
      </c>
      <c r="J299" s="66">
        <f t="shared" si="294"/>
        <v>287</v>
      </c>
      <c r="K299" s="66">
        <f t="shared" si="324"/>
        <v>710</v>
      </c>
      <c r="L299" s="66">
        <f t="shared" si="333"/>
        <v>120</v>
      </c>
      <c r="M299" s="66">
        <f t="shared" si="330"/>
        <v>304</v>
      </c>
      <c r="N299" s="66">
        <f t="shared" si="331"/>
        <v>709</v>
      </c>
      <c r="O299" s="66">
        <v>0</v>
      </c>
      <c r="P299" s="66">
        <f t="shared" si="344"/>
        <v>2155</v>
      </c>
      <c r="Q299" s="66">
        <f t="shared" si="343"/>
        <v>616</v>
      </c>
      <c r="R299" s="66">
        <f t="shared" si="318"/>
        <v>1539</v>
      </c>
      <c r="S299" s="61">
        <f t="shared" si="332"/>
        <v>9384</v>
      </c>
      <c r="T299" s="67">
        <v>111</v>
      </c>
    </row>
    <row r="300" spans="1:20" s="55" customFormat="1" ht="21" customHeight="1" thickBot="1" x14ac:dyDescent="0.45">
      <c r="A300" s="65" t="s">
        <v>588</v>
      </c>
      <c r="B300" s="57" t="s">
        <v>589</v>
      </c>
      <c r="C300" s="57" t="s">
        <v>572</v>
      </c>
      <c r="D300" s="57" t="s">
        <v>417</v>
      </c>
      <c r="E300" s="58" t="s">
        <v>34</v>
      </c>
      <c r="F300" s="58" t="s">
        <v>98</v>
      </c>
      <c r="G300" s="59">
        <v>10000</v>
      </c>
      <c r="H300" s="66">
        <v>0</v>
      </c>
      <c r="I300" s="66">
        <v>25</v>
      </c>
      <c r="J300" s="66">
        <f t="shared" si="294"/>
        <v>287</v>
      </c>
      <c r="K300" s="66">
        <f t="shared" si="324"/>
        <v>710</v>
      </c>
      <c r="L300" s="66">
        <f t="shared" si="333"/>
        <v>120</v>
      </c>
      <c r="M300" s="66">
        <f t="shared" si="330"/>
        <v>304</v>
      </c>
      <c r="N300" s="66">
        <f t="shared" si="331"/>
        <v>709</v>
      </c>
      <c r="O300" s="66">
        <v>0</v>
      </c>
      <c r="P300" s="66">
        <f t="shared" si="344"/>
        <v>2155</v>
      </c>
      <c r="Q300" s="66">
        <f t="shared" si="343"/>
        <v>616</v>
      </c>
      <c r="R300" s="66">
        <f t="shared" si="318"/>
        <v>1539</v>
      </c>
      <c r="S300" s="61">
        <f t="shared" si="332"/>
        <v>9384</v>
      </c>
      <c r="T300" s="67">
        <v>111</v>
      </c>
    </row>
    <row r="301" spans="1:20" s="55" customFormat="1" ht="21" customHeight="1" thickBot="1" x14ac:dyDescent="0.45">
      <c r="A301" s="65" t="s">
        <v>590</v>
      </c>
      <c r="B301" s="57" t="s">
        <v>591</v>
      </c>
      <c r="C301" s="57" t="s">
        <v>572</v>
      </c>
      <c r="D301" s="57" t="s">
        <v>409</v>
      </c>
      <c r="E301" s="58" t="s">
        <v>29</v>
      </c>
      <c r="F301" s="58" t="s">
        <v>98</v>
      </c>
      <c r="G301" s="59">
        <v>10000</v>
      </c>
      <c r="H301" s="66">
        <v>0</v>
      </c>
      <c r="I301" s="66">
        <v>25</v>
      </c>
      <c r="J301" s="66">
        <f t="shared" si="294"/>
        <v>287</v>
      </c>
      <c r="K301" s="66">
        <f t="shared" si="324"/>
        <v>710</v>
      </c>
      <c r="L301" s="66">
        <f t="shared" si="333"/>
        <v>120</v>
      </c>
      <c r="M301" s="66">
        <f t="shared" si="330"/>
        <v>304</v>
      </c>
      <c r="N301" s="66">
        <f t="shared" si="331"/>
        <v>709</v>
      </c>
      <c r="O301" s="66">
        <v>0</v>
      </c>
      <c r="P301" s="66">
        <f t="shared" si="344"/>
        <v>2155</v>
      </c>
      <c r="Q301" s="66">
        <f t="shared" si="343"/>
        <v>616</v>
      </c>
      <c r="R301" s="66">
        <f t="shared" si="318"/>
        <v>1539</v>
      </c>
      <c r="S301" s="61">
        <f t="shared" si="332"/>
        <v>9384</v>
      </c>
      <c r="T301" s="67">
        <v>111</v>
      </c>
    </row>
    <row r="302" spans="1:20" s="55" customFormat="1" ht="21" customHeight="1" thickBot="1" x14ac:dyDescent="0.45">
      <c r="A302" s="65" t="s">
        <v>592</v>
      </c>
      <c r="B302" s="57" t="s">
        <v>593</v>
      </c>
      <c r="C302" s="57" t="s">
        <v>572</v>
      </c>
      <c r="D302" s="57" t="s">
        <v>409</v>
      </c>
      <c r="E302" s="58" t="s">
        <v>34</v>
      </c>
      <c r="F302" s="58" t="s">
        <v>98</v>
      </c>
      <c r="G302" s="59">
        <v>10000</v>
      </c>
      <c r="H302" s="66">
        <v>0</v>
      </c>
      <c r="I302" s="66">
        <v>25</v>
      </c>
      <c r="J302" s="66">
        <f t="shared" si="294"/>
        <v>287</v>
      </c>
      <c r="K302" s="66">
        <f t="shared" si="324"/>
        <v>710</v>
      </c>
      <c r="L302" s="66">
        <f t="shared" si="333"/>
        <v>120</v>
      </c>
      <c r="M302" s="66">
        <f t="shared" si="330"/>
        <v>304</v>
      </c>
      <c r="N302" s="66">
        <f t="shared" si="331"/>
        <v>709</v>
      </c>
      <c r="O302" s="66">
        <v>0</v>
      </c>
      <c r="P302" s="66">
        <f t="shared" si="344"/>
        <v>2155</v>
      </c>
      <c r="Q302" s="66">
        <f t="shared" si="343"/>
        <v>616</v>
      </c>
      <c r="R302" s="66">
        <f t="shared" si="318"/>
        <v>1539</v>
      </c>
      <c r="S302" s="61">
        <f t="shared" si="332"/>
        <v>9384</v>
      </c>
      <c r="T302" s="67">
        <v>111</v>
      </c>
    </row>
    <row r="303" spans="1:20" s="55" customFormat="1" ht="21" customHeight="1" thickBot="1" x14ac:dyDescent="0.45">
      <c r="A303" s="65" t="s">
        <v>594</v>
      </c>
      <c r="B303" s="57" t="s">
        <v>595</v>
      </c>
      <c r="C303" s="57" t="s">
        <v>572</v>
      </c>
      <c r="D303" s="57" t="s">
        <v>596</v>
      </c>
      <c r="E303" s="58" t="s">
        <v>34</v>
      </c>
      <c r="F303" s="58" t="s">
        <v>35</v>
      </c>
      <c r="G303" s="59">
        <v>10000</v>
      </c>
      <c r="H303" s="66">
        <v>0</v>
      </c>
      <c r="I303" s="66">
        <v>25</v>
      </c>
      <c r="J303" s="66">
        <f t="shared" si="294"/>
        <v>287</v>
      </c>
      <c r="K303" s="66">
        <f t="shared" si="324"/>
        <v>710</v>
      </c>
      <c r="L303" s="66">
        <f t="shared" si="333"/>
        <v>120</v>
      </c>
      <c r="M303" s="66">
        <f t="shared" si="330"/>
        <v>304</v>
      </c>
      <c r="N303" s="66">
        <f t="shared" si="331"/>
        <v>709</v>
      </c>
      <c r="O303" s="66">
        <v>0</v>
      </c>
      <c r="P303" s="66">
        <f t="shared" si="344"/>
        <v>2155</v>
      </c>
      <c r="Q303" s="66">
        <f t="shared" si="343"/>
        <v>616</v>
      </c>
      <c r="R303" s="66">
        <f t="shared" si="318"/>
        <v>1539</v>
      </c>
      <c r="S303" s="61">
        <f t="shared" si="332"/>
        <v>9384</v>
      </c>
      <c r="T303" s="67">
        <v>111</v>
      </c>
    </row>
    <row r="304" spans="1:20" s="55" customFormat="1" ht="21" customHeight="1" thickBot="1" x14ac:dyDescent="0.45">
      <c r="A304" s="65" t="s">
        <v>597</v>
      </c>
      <c r="B304" s="57" t="s">
        <v>598</v>
      </c>
      <c r="C304" s="57" t="s">
        <v>572</v>
      </c>
      <c r="D304" s="57" t="s">
        <v>166</v>
      </c>
      <c r="E304" s="58" t="s">
        <v>29</v>
      </c>
      <c r="F304" s="58" t="s">
        <v>35</v>
      </c>
      <c r="G304" s="59">
        <v>10000</v>
      </c>
      <c r="H304" s="66">
        <v>0</v>
      </c>
      <c r="I304" s="66">
        <v>25</v>
      </c>
      <c r="J304" s="66">
        <f t="shared" si="294"/>
        <v>287</v>
      </c>
      <c r="K304" s="66">
        <f t="shared" si="324"/>
        <v>710</v>
      </c>
      <c r="L304" s="66">
        <f t="shared" si="333"/>
        <v>120</v>
      </c>
      <c r="M304" s="66">
        <f t="shared" si="330"/>
        <v>304</v>
      </c>
      <c r="N304" s="66">
        <f t="shared" si="331"/>
        <v>709</v>
      </c>
      <c r="O304" s="66">
        <v>0</v>
      </c>
      <c r="P304" s="66">
        <f t="shared" si="344"/>
        <v>2155</v>
      </c>
      <c r="Q304" s="66">
        <f t="shared" si="343"/>
        <v>616</v>
      </c>
      <c r="R304" s="66">
        <f t="shared" si="318"/>
        <v>1539</v>
      </c>
      <c r="S304" s="61">
        <f t="shared" si="332"/>
        <v>9384</v>
      </c>
      <c r="T304" s="67">
        <v>111</v>
      </c>
    </row>
    <row r="305" spans="1:20" s="55" customFormat="1" ht="21" customHeight="1" thickBot="1" x14ac:dyDescent="0.45">
      <c r="A305" s="65" t="s">
        <v>599</v>
      </c>
      <c r="B305" s="57" t="s">
        <v>600</v>
      </c>
      <c r="C305" s="57" t="s">
        <v>572</v>
      </c>
      <c r="D305" s="57" t="s">
        <v>417</v>
      </c>
      <c r="E305" s="58" t="s">
        <v>29</v>
      </c>
      <c r="F305" s="58" t="s">
        <v>98</v>
      </c>
      <c r="G305" s="59">
        <v>10000</v>
      </c>
      <c r="H305" s="66">
        <v>0</v>
      </c>
      <c r="I305" s="66">
        <v>25</v>
      </c>
      <c r="J305" s="66">
        <f t="shared" si="294"/>
        <v>287</v>
      </c>
      <c r="K305" s="66">
        <f t="shared" si="324"/>
        <v>710</v>
      </c>
      <c r="L305" s="66">
        <f t="shared" si="333"/>
        <v>120</v>
      </c>
      <c r="M305" s="66">
        <f t="shared" si="330"/>
        <v>304</v>
      </c>
      <c r="N305" s="66">
        <f t="shared" si="331"/>
        <v>709</v>
      </c>
      <c r="O305" s="66">
        <v>0</v>
      </c>
      <c r="P305" s="66">
        <f t="shared" si="344"/>
        <v>2155</v>
      </c>
      <c r="Q305" s="66">
        <f t="shared" si="343"/>
        <v>616</v>
      </c>
      <c r="R305" s="66">
        <f t="shared" si="318"/>
        <v>1539</v>
      </c>
      <c r="S305" s="61">
        <f t="shared" si="332"/>
        <v>9384</v>
      </c>
      <c r="T305" s="67">
        <v>111</v>
      </c>
    </row>
    <row r="306" spans="1:20" s="55" customFormat="1" ht="21" customHeight="1" thickBot="1" x14ac:dyDescent="0.45">
      <c r="A306" s="65" t="s">
        <v>601</v>
      </c>
      <c r="B306" s="57" t="s">
        <v>602</v>
      </c>
      <c r="C306" s="57" t="s">
        <v>572</v>
      </c>
      <c r="D306" s="57" t="s">
        <v>417</v>
      </c>
      <c r="E306" s="58" t="s">
        <v>29</v>
      </c>
      <c r="F306" s="58" t="s">
        <v>98</v>
      </c>
      <c r="G306" s="59">
        <v>10000</v>
      </c>
      <c r="H306" s="66">
        <v>0</v>
      </c>
      <c r="I306" s="66">
        <v>25</v>
      </c>
      <c r="J306" s="66">
        <f t="shared" si="294"/>
        <v>287</v>
      </c>
      <c r="K306" s="66">
        <f t="shared" si="324"/>
        <v>710</v>
      </c>
      <c r="L306" s="66">
        <f t="shared" si="333"/>
        <v>120</v>
      </c>
      <c r="M306" s="66">
        <f t="shared" si="330"/>
        <v>304</v>
      </c>
      <c r="N306" s="66">
        <f t="shared" si="331"/>
        <v>709</v>
      </c>
      <c r="O306" s="66">
        <v>0</v>
      </c>
      <c r="P306" s="66">
        <f t="shared" si="344"/>
        <v>2155</v>
      </c>
      <c r="Q306" s="66">
        <f t="shared" si="343"/>
        <v>616</v>
      </c>
      <c r="R306" s="66">
        <f t="shared" si="318"/>
        <v>1539</v>
      </c>
      <c r="S306" s="61">
        <f t="shared" si="332"/>
        <v>9384</v>
      </c>
      <c r="T306" s="67">
        <v>111</v>
      </c>
    </row>
    <row r="307" spans="1:20" s="55" customFormat="1" ht="21" customHeight="1" thickBot="1" x14ac:dyDescent="0.45">
      <c r="A307" s="65" t="s">
        <v>603</v>
      </c>
      <c r="B307" s="57" t="s">
        <v>604</v>
      </c>
      <c r="C307" s="57" t="s">
        <v>572</v>
      </c>
      <c r="D307" s="57" t="s">
        <v>417</v>
      </c>
      <c r="E307" s="58" t="s">
        <v>29</v>
      </c>
      <c r="F307" s="58" t="s">
        <v>98</v>
      </c>
      <c r="G307" s="59">
        <v>10000</v>
      </c>
      <c r="H307" s="66">
        <v>0</v>
      </c>
      <c r="I307" s="66">
        <v>25</v>
      </c>
      <c r="J307" s="66">
        <f t="shared" si="294"/>
        <v>287</v>
      </c>
      <c r="K307" s="66">
        <f t="shared" si="324"/>
        <v>710</v>
      </c>
      <c r="L307" s="66">
        <f t="shared" si="333"/>
        <v>120</v>
      </c>
      <c r="M307" s="66">
        <f t="shared" si="330"/>
        <v>304</v>
      </c>
      <c r="N307" s="66">
        <f t="shared" si="331"/>
        <v>709</v>
      </c>
      <c r="O307" s="66">
        <v>0</v>
      </c>
      <c r="P307" s="66">
        <f t="shared" si="344"/>
        <v>2155</v>
      </c>
      <c r="Q307" s="66">
        <f t="shared" si="343"/>
        <v>616</v>
      </c>
      <c r="R307" s="66">
        <f t="shared" si="318"/>
        <v>1539</v>
      </c>
      <c r="S307" s="61">
        <f t="shared" si="332"/>
        <v>9384</v>
      </c>
      <c r="T307" s="67">
        <v>111</v>
      </c>
    </row>
    <row r="308" spans="1:20" s="55" customFormat="1" ht="21" customHeight="1" thickBot="1" x14ac:dyDescent="0.45">
      <c r="A308" s="65" t="s">
        <v>605</v>
      </c>
      <c r="B308" s="57" t="s">
        <v>606</v>
      </c>
      <c r="C308" s="57" t="s">
        <v>572</v>
      </c>
      <c r="D308" s="57" t="s">
        <v>417</v>
      </c>
      <c r="E308" s="58" t="s">
        <v>29</v>
      </c>
      <c r="F308" s="58" t="s">
        <v>98</v>
      </c>
      <c r="G308" s="59">
        <v>10000</v>
      </c>
      <c r="H308" s="66">
        <v>0</v>
      </c>
      <c r="I308" s="66">
        <v>25</v>
      </c>
      <c r="J308" s="66">
        <f t="shared" si="294"/>
        <v>287</v>
      </c>
      <c r="K308" s="66">
        <f t="shared" si="324"/>
        <v>710</v>
      </c>
      <c r="L308" s="66">
        <f t="shared" si="333"/>
        <v>120</v>
      </c>
      <c r="M308" s="66">
        <f t="shared" si="330"/>
        <v>304</v>
      </c>
      <c r="N308" s="66">
        <f t="shared" si="331"/>
        <v>709</v>
      </c>
      <c r="O308" s="66">
        <v>0</v>
      </c>
      <c r="P308" s="66">
        <f t="shared" si="344"/>
        <v>2155</v>
      </c>
      <c r="Q308" s="66">
        <f t="shared" si="343"/>
        <v>616</v>
      </c>
      <c r="R308" s="66">
        <f t="shared" si="318"/>
        <v>1539</v>
      </c>
      <c r="S308" s="61">
        <f t="shared" si="332"/>
        <v>9384</v>
      </c>
      <c r="T308" s="67">
        <v>111</v>
      </c>
    </row>
    <row r="309" spans="1:20" s="55" customFormat="1" ht="21" customHeight="1" thickBot="1" x14ac:dyDescent="0.45">
      <c r="A309" s="65" t="s">
        <v>607</v>
      </c>
      <c r="B309" s="57" t="s">
        <v>608</v>
      </c>
      <c r="C309" s="57" t="s">
        <v>572</v>
      </c>
      <c r="D309" s="57" t="s">
        <v>417</v>
      </c>
      <c r="E309" s="58" t="s">
        <v>29</v>
      </c>
      <c r="F309" s="58" t="s">
        <v>98</v>
      </c>
      <c r="G309" s="59">
        <v>10000</v>
      </c>
      <c r="H309" s="66">
        <v>0</v>
      </c>
      <c r="I309" s="66">
        <v>25</v>
      </c>
      <c r="J309" s="66">
        <f t="shared" si="294"/>
        <v>287</v>
      </c>
      <c r="K309" s="66">
        <f t="shared" si="324"/>
        <v>710</v>
      </c>
      <c r="L309" s="66">
        <f t="shared" si="333"/>
        <v>120</v>
      </c>
      <c r="M309" s="66">
        <f t="shared" si="330"/>
        <v>304</v>
      </c>
      <c r="N309" s="66">
        <f t="shared" si="331"/>
        <v>709</v>
      </c>
      <c r="O309" s="66">
        <v>0</v>
      </c>
      <c r="P309" s="66">
        <f t="shared" si="344"/>
        <v>2155</v>
      </c>
      <c r="Q309" s="66">
        <f t="shared" si="343"/>
        <v>616</v>
      </c>
      <c r="R309" s="66">
        <f t="shared" si="318"/>
        <v>1539</v>
      </c>
      <c r="S309" s="61">
        <f t="shared" si="332"/>
        <v>9384</v>
      </c>
      <c r="T309" s="67">
        <v>111</v>
      </c>
    </row>
    <row r="310" spans="1:20" s="55" customFormat="1" ht="21" customHeight="1" thickBot="1" x14ac:dyDescent="0.45">
      <c r="A310" s="65" t="s">
        <v>609</v>
      </c>
      <c r="B310" s="57" t="s">
        <v>610</v>
      </c>
      <c r="C310" s="57" t="s">
        <v>572</v>
      </c>
      <c r="D310" s="57" t="s">
        <v>611</v>
      </c>
      <c r="E310" s="58" t="s">
        <v>29</v>
      </c>
      <c r="F310" s="58" t="s">
        <v>35</v>
      </c>
      <c r="G310" s="59">
        <v>10000</v>
      </c>
      <c r="H310" s="66">
        <v>0</v>
      </c>
      <c r="I310" s="66">
        <v>25</v>
      </c>
      <c r="J310" s="66">
        <f t="shared" si="294"/>
        <v>287</v>
      </c>
      <c r="K310" s="66">
        <f t="shared" si="324"/>
        <v>710</v>
      </c>
      <c r="L310" s="66">
        <f t="shared" si="333"/>
        <v>120</v>
      </c>
      <c r="M310" s="66">
        <f t="shared" si="330"/>
        <v>304</v>
      </c>
      <c r="N310" s="66">
        <f t="shared" si="331"/>
        <v>709</v>
      </c>
      <c r="O310" s="66">
        <v>0</v>
      </c>
      <c r="P310" s="66">
        <f t="shared" si="344"/>
        <v>2155</v>
      </c>
      <c r="Q310" s="66">
        <f t="shared" si="343"/>
        <v>616</v>
      </c>
      <c r="R310" s="66">
        <f t="shared" si="318"/>
        <v>1539</v>
      </c>
      <c r="S310" s="61">
        <f t="shared" si="332"/>
        <v>9384</v>
      </c>
      <c r="T310" s="67">
        <v>111</v>
      </c>
    </row>
    <row r="311" spans="1:20" s="55" customFormat="1" ht="21" customHeight="1" thickBot="1" x14ac:dyDescent="0.45">
      <c r="A311" s="65" t="s">
        <v>612</v>
      </c>
      <c r="B311" s="57" t="s">
        <v>613</v>
      </c>
      <c r="C311" s="57" t="s">
        <v>572</v>
      </c>
      <c r="D311" s="57" t="s">
        <v>166</v>
      </c>
      <c r="E311" s="58" t="s">
        <v>29</v>
      </c>
      <c r="F311" s="58" t="s">
        <v>35</v>
      </c>
      <c r="G311" s="59">
        <v>10000</v>
      </c>
      <c r="H311" s="66">
        <v>0</v>
      </c>
      <c r="I311" s="66">
        <v>25</v>
      </c>
      <c r="J311" s="66">
        <f t="shared" si="294"/>
        <v>287</v>
      </c>
      <c r="K311" s="66">
        <f t="shared" si="324"/>
        <v>710</v>
      </c>
      <c r="L311" s="66">
        <f t="shared" si="333"/>
        <v>120</v>
      </c>
      <c r="M311" s="66">
        <f t="shared" si="330"/>
        <v>304</v>
      </c>
      <c r="N311" s="66">
        <f t="shared" si="331"/>
        <v>709</v>
      </c>
      <c r="O311" s="66">
        <v>0</v>
      </c>
      <c r="P311" s="66">
        <f t="shared" si="344"/>
        <v>2155</v>
      </c>
      <c r="Q311" s="66">
        <f t="shared" si="343"/>
        <v>616</v>
      </c>
      <c r="R311" s="66">
        <f t="shared" si="318"/>
        <v>1539</v>
      </c>
      <c r="S311" s="61">
        <f t="shared" si="332"/>
        <v>9384</v>
      </c>
      <c r="T311" s="67">
        <v>111</v>
      </c>
    </row>
    <row r="312" spans="1:20" s="55" customFormat="1" ht="21" customHeight="1" thickBot="1" x14ac:dyDescent="0.45">
      <c r="A312" s="65" t="s">
        <v>830</v>
      </c>
      <c r="B312" s="57" t="s">
        <v>831</v>
      </c>
      <c r="C312" s="57" t="s">
        <v>614</v>
      </c>
      <c r="D312" s="57" t="s">
        <v>832</v>
      </c>
      <c r="E312" s="58" t="s">
        <v>29</v>
      </c>
      <c r="F312" s="58" t="s">
        <v>35</v>
      </c>
      <c r="G312" s="59">
        <v>31500</v>
      </c>
      <c r="H312" s="66">
        <v>0</v>
      </c>
      <c r="I312" s="66">
        <v>25</v>
      </c>
      <c r="J312" s="66">
        <f>ROUNDUP(G312*2.87%,2)</f>
        <v>904.05</v>
      </c>
      <c r="K312" s="66">
        <f t="shared" si="324"/>
        <v>2236.5</v>
      </c>
      <c r="L312" s="66">
        <f>+G312*1.2%</f>
        <v>378</v>
      </c>
      <c r="M312" s="66">
        <f>+G312*3.04%</f>
        <v>957.6</v>
      </c>
      <c r="N312" s="66">
        <f>+G312*7.09%</f>
        <v>2233.3500000000004</v>
      </c>
      <c r="O312" s="66">
        <v>0</v>
      </c>
      <c r="P312" s="66">
        <f>+H312+I312+J312+K312+L312+M312+N312+O312</f>
        <v>6734.5000000000009</v>
      </c>
      <c r="Q312" s="66">
        <f>ROUNDUP(H312+I312+J312+M312+O312,2)</f>
        <v>1886.65</v>
      </c>
      <c r="R312" s="66">
        <f>+K312+L312+N312</f>
        <v>4847.8500000000004</v>
      </c>
      <c r="S312" s="61">
        <f>ROUNDUP(G312-Q312,2)</f>
        <v>29613.35</v>
      </c>
      <c r="T312" s="67">
        <v>111</v>
      </c>
    </row>
    <row r="313" spans="1:20" s="55" customFormat="1" ht="21" customHeight="1" thickBot="1" x14ac:dyDescent="0.45">
      <c r="A313" s="65" t="s">
        <v>968</v>
      </c>
      <c r="B313" s="57" t="s">
        <v>967</v>
      </c>
      <c r="C313" s="57" t="s">
        <v>614</v>
      </c>
      <c r="D313" s="57" t="s">
        <v>969</v>
      </c>
      <c r="E313" s="58" t="s">
        <v>34</v>
      </c>
      <c r="F313" s="58" t="s">
        <v>35</v>
      </c>
      <c r="G313" s="59">
        <v>10000</v>
      </c>
      <c r="H313" s="66">
        <v>0</v>
      </c>
      <c r="I313" s="66">
        <v>25</v>
      </c>
      <c r="J313" s="66">
        <f t="shared" si="294"/>
        <v>287</v>
      </c>
      <c r="K313" s="66">
        <f t="shared" si="324"/>
        <v>710</v>
      </c>
      <c r="L313" s="66">
        <f t="shared" si="333"/>
        <v>120</v>
      </c>
      <c r="M313" s="66">
        <f t="shared" si="330"/>
        <v>304</v>
      </c>
      <c r="N313" s="66">
        <f t="shared" si="331"/>
        <v>709</v>
      </c>
      <c r="O313" s="66">
        <v>0</v>
      </c>
      <c r="P313" s="66">
        <f t="shared" si="344"/>
        <v>2155</v>
      </c>
      <c r="Q313" s="66">
        <f t="shared" si="343"/>
        <v>616</v>
      </c>
      <c r="R313" s="66">
        <f t="shared" si="318"/>
        <v>1539</v>
      </c>
      <c r="S313" s="61">
        <f t="shared" si="332"/>
        <v>9384</v>
      </c>
      <c r="T313" s="67">
        <v>111</v>
      </c>
    </row>
    <row r="314" spans="1:20" s="55" customFormat="1" ht="21" customHeight="1" thickBot="1" x14ac:dyDescent="0.45">
      <c r="A314" s="65" t="s">
        <v>615</v>
      </c>
      <c r="B314" s="57" t="s">
        <v>616</v>
      </c>
      <c r="C314" s="57" t="s">
        <v>614</v>
      </c>
      <c r="D314" s="57" t="s">
        <v>166</v>
      </c>
      <c r="E314" s="58" t="s">
        <v>29</v>
      </c>
      <c r="F314" s="58" t="s">
        <v>35</v>
      </c>
      <c r="G314" s="59">
        <v>10000</v>
      </c>
      <c r="H314" s="66">
        <v>0</v>
      </c>
      <c r="I314" s="66">
        <v>25</v>
      </c>
      <c r="J314" s="66">
        <f t="shared" ref="J314" si="345">ROUNDUP(G314*2.87%,2)</f>
        <v>287</v>
      </c>
      <c r="K314" s="66">
        <f t="shared" ref="K314" si="346">ROUNDUP(G314*7.1%,2)</f>
        <v>710</v>
      </c>
      <c r="L314" s="66">
        <f t="shared" ref="L314" si="347">+G314*1.2%</f>
        <v>120</v>
      </c>
      <c r="M314" s="66">
        <f t="shared" ref="M314" si="348">+G314*3.04%</f>
        <v>304</v>
      </c>
      <c r="N314" s="66">
        <f t="shared" ref="N314" si="349">+G314*7.09%</f>
        <v>709</v>
      </c>
      <c r="O314" s="66">
        <v>0</v>
      </c>
      <c r="P314" s="66">
        <f t="shared" ref="P314" si="350">+H314+I314+J314+K314+L314+M314+N314+O314</f>
        <v>2155</v>
      </c>
      <c r="Q314" s="66">
        <f t="shared" ref="Q314" si="351">ROUNDUP(H314+I314+J314+M314+O314,2)</f>
        <v>616</v>
      </c>
      <c r="R314" s="66">
        <f t="shared" ref="R314" si="352">+K314+L314+N314</f>
        <v>1539</v>
      </c>
      <c r="S314" s="61">
        <f t="shared" ref="S314" si="353">ROUNDUP(G314-Q314,2)</f>
        <v>9384</v>
      </c>
      <c r="T314" s="67">
        <v>111</v>
      </c>
    </row>
    <row r="315" spans="1:20" s="55" customFormat="1" ht="21" customHeight="1" thickBot="1" x14ac:dyDescent="0.45">
      <c r="A315" s="65" t="s">
        <v>617</v>
      </c>
      <c r="B315" s="57" t="s">
        <v>618</v>
      </c>
      <c r="C315" s="57" t="s">
        <v>614</v>
      </c>
      <c r="D315" s="57" t="s">
        <v>54</v>
      </c>
      <c r="E315" s="58" t="s">
        <v>34</v>
      </c>
      <c r="F315" s="58" t="s">
        <v>35</v>
      </c>
      <c r="G315" s="59">
        <v>10000</v>
      </c>
      <c r="H315" s="66">
        <v>0</v>
      </c>
      <c r="I315" s="66">
        <v>25</v>
      </c>
      <c r="J315" s="66">
        <f t="shared" si="294"/>
        <v>287</v>
      </c>
      <c r="K315" s="66">
        <f t="shared" si="324"/>
        <v>710</v>
      </c>
      <c r="L315" s="66">
        <f t="shared" si="333"/>
        <v>120</v>
      </c>
      <c r="M315" s="66">
        <f t="shared" si="330"/>
        <v>304</v>
      </c>
      <c r="N315" s="66">
        <f t="shared" si="331"/>
        <v>709</v>
      </c>
      <c r="O315" s="66">
        <v>0</v>
      </c>
      <c r="P315" s="66">
        <f t="shared" si="344"/>
        <v>2155</v>
      </c>
      <c r="Q315" s="66">
        <f t="shared" si="343"/>
        <v>616</v>
      </c>
      <c r="R315" s="66">
        <f t="shared" si="318"/>
        <v>1539</v>
      </c>
      <c r="S315" s="61">
        <f t="shared" si="332"/>
        <v>9384</v>
      </c>
      <c r="T315" s="67">
        <v>111</v>
      </c>
    </row>
    <row r="316" spans="1:20" s="55" customFormat="1" ht="21" customHeight="1" thickBot="1" x14ac:dyDescent="0.45">
      <c r="A316" s="65" t="s">
        <v>619</v>
      </c>
      <c r="B316" s="57" t="s">
        <v>620</v>
      </c>
      <c r="C316" s="57" t="s">
        <v>614</v>
      </c>
      <c r="D316" s="57" t="s">
        <v>166</v>
      </c>
      <c r="E316" s="58" t="s">
        <v>34</v>
      </c>
      <c r="F316" s="58" t="s">
        <v>35</v>
      </c>
      <c r="G316" s="59">
        <v>10000</v>
      </c>
      <c r="H316" s="66">
        <v>0</v>
      </c>
      <c r="I316" s="66">
        <v>25</v>
      </c>
      <c r="J316" s="66">
        <f t="shared" si="294"/>
        <v>287</v>
      </c>
      <c r="K316" s="66">
        <f t="shared" si="324"/>
        <v>710</v>
      </c>
      <c r="L316" s="66">
        <f t="shared" si="333"/>
        <v>120</v>
      </c>
      <c r="M316" s="66">
        <f t="shared" si="330"/>
        <v>304</v>
      </c>
      <c r="N316" s="66">
        <f t="shared" si="331"/>
        <v>709</v>
      </c>
      <c r="O316" s="66">
        <v>0</v>
      </c>
      <c r="P316" s="66">
        <f t="shared" si="344"/>
        <v>2155</v>
      </c>
      <c r="Q316" s="66">
        <f t="shared" si="343"/>
        <v>616</v>
      </c>
      <c r="R316" s="66">
        <f t="shared" si="318"/>
        <v>1539</v>
      </c>
      <c r="S316" s="61">
        <f t="shared" si="332"/>
        <v>9384</v>
      </c>
      <c r="T316" s="67">
        <v>111</v>
      </c>
    </row>
    <row r="317" spans="1:20" s="55" customFormat="1" ht="21" customHeight="1" thickBot="1" x14ac:dyDescent="0.45">
      <c r="A317" s="65" t="s">
        <v>621</v>
      </c>
      <c r="B317" s="57" t="s">
        <v>622</v>
      </c>
      <c r="C317" s="57" t="s">
        <v>614</v>
      </c>
      <c r="D317" s="57" t="s">
        <v>295</v>
      </c>
      <c r="E317" s="58" t="s">
        <v>34</v>
      </c>
      <c r="F317" s="58" t="s">
        <v>35</v>
      </c>
      <c r="G317" s="59">
        <v>10000</v>
      </c>
      <c r="H317" s="66">
        <v>0</v>
      </c>
      <c r="I317" s="66">
        <v>25</v>
      </c>
      <c r="J317" s="66">
        <f t="shared" si="294"/>
        <v>287</v>
      </c>
      <c r="K317" s="66">
        <f t="shared" si="324"/>
        <v>710</v>
      </c>
      <c r="L317" s="66">
        <f t="shared" si="333"/>
        <v>120</v>
      </c>
      <c r="M317" s="66">
        <f t="shared" si="330"/>
        <v>304</v>
      </c>
      <c r="N317" s="66">
        <f t="shared" si="331"/>
        <v>709</v>
      </c>
      <c r="O317" s="66">
        <v>0</v>
      </c>
      <c r="P317" s="66">
        <f t="shared" si="344"/>
        <v>2155</v>
      </c>
      <c r="Q317" s="66">
        <f t="shared" si="343"/>
        <v>616</v>
      </c>
      <c r="R317" s="66">
        <f t="shared" si="318"/>
        <v>1539</v>
      </c>
      <c r="S317" s="61">
        <f t="shared" si="332"/>
        <v>9384</v>
      </c>
      <c r="T317" s="67">
        <v>111</v>
      </c>
    </row>
    <row r="318" spans="1:20" s="55" customFormat="1" ht="21" customHeight="1" thickBot="1" x14ac:dyDescent="0.45">
      <c r="A318" s="65" t="s">
        <v>623</v>
      </c>
      <c r="B318" s="57" t="s">
        <v>624</v>
      </c>
      <c r="C318" s="57" t="s">
        <v>614</v>
      </c>
      <c r="D318" s="57" t="s">
        <v>117</v>
      </c>
      <c r="E318" s="58" t="s">
        <v>29</v>
      </c>
      <c r="F318" s="58" t="s">
        <v>35</v>
      </c>
      <c r="G318" s="59">
        <v>15000</v>
      </c>
      <c r="H318" s="66">
        <v>0</v>
      </c>
      <c r="I318" s="66">
        <v>25</v>
      </c>
      <c r="J318" s="66">
        <f t="shared" ref="J318:J320" si="354">ROUNDUP(G318*2.87%,2)</f>
        <v>430.5</v>
      </c>
      <c r="K318" s="66">
        <f t="shared" si="324"/>
        <v>1065</v>
      </c>
      <c r="L318" s="66">
        <f t="shared" ref="L318:L320" si="355">+G318*1.2%</f>
        <v>180</v>
      </c>
      <c r="M318" s="66">
        <f t="shared" ref="M318:M320" si="356">+G318*3.04%</f>
        <v>456</v>
      </c>
      <c r="N318" s="66">
        <f t="shared" ref="N318:N320" si="357">+G318*7.09%</f>
        <v>1063.5</v>
      </c>
      <c r="O318" s="66">
        <v>0</v>
      </c>
      <c r="P318" s="66">
        <f t="shared" si="344"/>
        <v>3220</v>
      </c>
      <c r="Q318" s="66">
        <f t="shared" si="343"/>
        <v>911.5</v>
      </c>
      <c r="R318" s="66">
        <f t="shared" ref="R318:R320" si="358">+K318+L318+N318</f>
        <v>2308.5</v>
      </c>
      <c r="S318" s="61">
        <f t="shared" ref="S318:S320" si="359">ROUNDUP(G318-Q318,2)</f>
        <v>14088.5</v>
      </c>
      <c r="T318" s="67">
        <v>111</v>
      </c>
    </row>
    <row r="319" spans="1:20" s="55" customFormat="1" ht="21" customHeight="1" thickBot="1" x14ac:dyDescent="0.45">
      <c r="A319" s="65" t="s">
        <v>801</v>
      </c>
      <c r="B319" s="57" t="s">
        <v>802</v>
      </c>
      <c r="C319" s="57" t="s">
        <v>614</v>
      </c>
      <c r="D319" s="57" t="s">
        <v>117</v>
      </c>
      <c r="E319" s="58" t="s">
        <v>34</v>
      </c>
      <c r="F319" s="58" t="s">
        <v>35</v>
      </c>
      <c r="G319" s="59">
        <v>13125</v>
      </c>
      <c r="H319" s="66">
        <v>0</v>
      </c>
      <c r="I319" s="66">
        <v>25</v>
      </c>
      <c r="J319" s="66">
        <f t="shared" si="354"/>
        <v>376.69</v>
      </c>
      <c r="K319" s="66">
        <f t="shared" si="324"/>
        <v>931.88</v>
      </c>
      <c r="L319" s="66">
        <f t="shared" si="355"/>
        <v>157.5</v>
      </c>
      <c r="M319" s="66">
        <f t="shared" si="356"/>
        <v>399</v>
      </c>
      <c r="N319" s="66">
        <f t="shared" si="357"/>
        <v>930.56250000000011</v>
      </c>
      <c r="O319" s="66">
        <v>0</v>
      </c>
      <c r="P319" s="66">
        <f t="shared" si="344"/>
        <v>2820.6325000000002</v>
      </c>
      <c r="Q319" s="66">
        <f t="shared" si="343"/>
        <v>800.69</v>
      </c>
      <c r="R319" s="66">
        <f t="shared" si="358"/>
        <v>2019.9425000000001</v>
      </c>
      <c r="S319" s="61">
        <f t="shared" si="359"/>
        <v>12324.31</v>
      </c>
      <c r="T319" s="67">
        <v>111</v>
      </c>
    </row>
    <row r="320" spans="1:20" s="55" customFormat="1" ht="21" customHeight="1" thickBot="1" x14ac:dyDescent="0.45">
      <c r="A320" s="65" t="s">
        <v>799</v>
      </c>
      <c r="B320" s="57" t="s">
        <v>800</v>
      </c>
      <c r="C320" s="57" t="s">
        <v>614</v>
      </c>
      <c r="D320" s="57" t="s">
        <v>117</v>
      </c>
      <c r="E320" s="58" t="s">
        <v>34</v>
      </c>
      <c r="F320" s="58" t="s">
        <v>35</v>
      </c>
      <c r="G320" s="59">
        <v>13125</v>
      </c>
      <c r="H320" s="66">
        <v>0</v>
      </c>
      <c r="I320" s="66">
        <v>25</v>
      </c>
      <c r="J320" s="66">
        <f t="shared" si="354"/>
        <v>376.69</v>
      </c>
      <c r="K320" s="66">
        <f t="shared" si="324"/>
        <v>931.88</v>
      </c>
      <c r="L320" s="66">
        <f t="shared" si="355"/>
        <v>157.5</v>
      </c>
      <c r="M320" s="66">
        <f t="shared" si="356"/>
        <v>399</v>
      </c>
      <c r="N320" s="66">
        <f t="shared" si="357"/>
        <v>930.56250000000011</v>
      </c>
      <c r="O320" s="66">
        <v>0</v>
      </c>
      <c r="P320" s="66">
        <f t="shared" ref="P320" si="360">+H320+I320+J320+K320+L320+M320+N320+O320</f>
        <v>2820.6325000000002</v>
      </c>
      <c r="Q320" s="66">
        <f t="shared" ref="Q320" si="361">ROUNDUP(H320+I320+J320+M320+O320,2)</f>
        <v>800.69</v>
      </c>
      <c r="R320" s="66">
        <f t="shared" si="358"/>
        <v>2019.9425000000001</v>
      </c>
      <c r="S320" s="61">
        <f t="shared" si="359"/>
        <v>12324.31</v>
      </c>
      <c r="T320" s="67">
        <v>111</v>
      </c>
    </row>
    <row r="321" spans="1:20" s="55" customFormat="1" ht="21" customHeight="1" thickBot="1" x14ac:dyDescent="0.45">
      <c r="A321" s="65" t="s">
        <v>625</v>
      </c>
      <c r="B321" s="57" t="s">
        <v>626</v>
      </c>
      <c r="C321" s="57" t="s">
        <v>627</v>
      </c>
      <c r="D321" s="57" t="s">
        <v>866</v>
      </c>
      <c r="E321" s="58" t="s">
        <v>29</v>
      </c>
      <c r="F321" s="58" t="s">
        <v>40</v>
      </c>
      <c r="G321" s="59">
        <v>33345.74</v>
      </c>
      <c r="H321" s="66">
        <v>0</v>
      </c>
      <c r="I321" s="66">
        <v>25</v>
      </c>
      <c r="J321" s="66">
        <f>G321*2.87%</f>
        <v>957.02273799999989</v>
      </c>
      <c r="K321" s="66">
        <f t="shared" si="324"/>
        <v>2367.5500000000002</v>
      </c>
      <c r="L321" s="66">
        <f t="shared" si="333"/>
        <v>400.14887999999996</v>
      </c>
      <c r="M321" s="66">
        <f t="shared" si="330"/>
        <v>1013.7104959999999</v>
      </c>
      <c r="N321" s="66">
        <f t="shared" si="331"/>
        <v>2364.2129660000001</v>
      </c>
      <c r="O321" s="66">
        <v>2072.1999999999998</v>
      </c>
      <c r="P321" s="66">
        <f t="shared" si="344"/>
        <v>9199.8450799999991</v>
      </c>
      <c r="Q321" s="66">
        <f>H321+I321+J321+M321+O321</f>
        <v>4067.9332339999996</v>
      </c>
      <c r="R321" s="66">
        <f t="shared" si="318"/>
        <v>5131.911846</v>
      </c>
      <c r="S321" s="61">
        <f t="shared" si="332"/>
        <v>29277.809999999998</v>
      </c>
      <c r="T321" s="67">
        <v>111</v>
      </c>
    </row>
    <row r="322" spans="1:20" s="55" customFormat="1" ht="21" customHeight="1" thickBot="1" x14ac:dyDescent="0.45">
      <c r="A322" s="65" t="s">
        <v>628</v>
      </c>
      <c r="B322" s="57" t="s">
        <v>629</v>
      </c>
      <c r="C322" s="57" t="s">
        <v>627</v>
      </c>
      <c r="D322" s="57" t="s">
        <v>63</v>
      </c>
      <c r="E322" s="58" t="s">
        <v>29</v>
      </c>
      <c r="F322" s="58" t="s">
        <v>35</v>
      </c>
      <c r="G322" s="59">
        <v>11000</v>
      </c>
      <c r="H322" s="66">
        <v>0</v>
      </c>
      <c r="I322" s="66">
        <v>25</v>
      </c>
      <c r="J322" s="66">
        <f t="shared" si="294"/>
        <v>315.7</v>
      </c>
      <c r="K322" s="66">
        <f t="shared" si="324"/>
        <v>781</v>
      </c>
      <c r="L322" s="66">
        <f t="shared" si="333"/>
        <v>132</v>
      </c>
      <c r="M322" s="66">
        <f t="shared" si="330"/>
        <v>334.4</v>
      </c>
      <c r="N322" s="66">
        <f t="shared" si="331"/>
        <v>779.90000000000009</v>
      </c>
      <c r="O322" s="66">
        <v>0</v>
      </c>
      <c r="P322" s="66">
        <f t="shared" si="344"/>
        <v>2368</v>
      </c>
      <c r="Q322" s="66">
        <f t="shared" ref="Q322:Q347" si="362">ROUNDUP(H322+I322+J322+M322+O322,2)</f>
        <v>675.1</v>
      </c>
      <c r="R322" s="66">
        <f t="shared" si="318"/>
        <v>1692.9</v>
      </c>
      <c r="S322" s="61">
        <f t="shared" si="332"/>
        <v>10324.9</v>
      </c>
      <c r="T322" s="67">
        <v>111</v>
      </c>
    </row>
    <row r="323" spans="1:20" s="55" customFormat="1" ht="21" customHeight="1" thickBot="1" x14ac:dyDescent="0.45">
      <c r="A323" s="65" t="s">
        <v>630</v>
      </c>
      <c r="B323" s="57" t="s">
        <v>631</v>
      </c>
      <c r="C323" s="57" t="s">
        <v>627</v>
      </c>
      <c r="D323" s="57" t="s">
        <v>417</v>
      </c>
      <c r="E323" s="58" t="s">
        <v>29</v>
      </c>
      <c r="F323" s="58" t="s">
        <v>98</v>
      </c>
      <c r="G323" s="59">
        <v>10000</v>
      </c>
      <c r="H323" s="66">
        <v>0</v>
      </c>
      <c r="I323" s="66">
        <v>25</v>
      </c>
      <c r="J323" s="66">
        <f t="shared" si="294"/>
        <v>287</v>
      </c>
      <c r="K323" s="66">
        <f t="shared" si="324"/>
        <v>710</v>
      </c>
      <c r="L323" s="66">
        <f t="shared" si="333"/>
        <v>120</v>
      </c>
      <c r="M323" s="66">
        <f t="shared" si="330"/>
        <v>304</v>
      </c>
      <c r="N323" s="66">
        <f t="shared" si="331"/>
        <v>709</v>
      </c>
      <c r="O323" s="66">
        <v>0</v>
      </c>
      <c r="P323" s="66">
        <f t="shared" si="344"/>
        <v>2155</v>
      </c>
      <c r="Q323" s="66">
        <f t="shared" si="362"/>
        <v>616</v>
      </c>
      <c r="R323" s="66">
        <f t="shared" si="318"/>
        <v>1539</v>
      </c>
      <c r="S323" s="61">
        <f t="shared" si="332"/>
        <v>9384</v>
      </c>
      <c r="T323" s="67">
        <v>111</v>
      </c>
    </row>
    <row r="324" spans="1:20" s="55" customFormat="1" ht="21" customHeight="1" thickBot="1" x14ac:dyDescent="0.45">
      <c r="A324" s="65" t="s">
        <v>632</v>
      </c>
      <c r="B324" s="57" t="s">
        <v>633</v>
      </c>
      <c r="C324" s="57" t="s">
        <v>627</v>
      </c>
      <c r="D324" s="57" t="s">
        <v>54</v>
      </c>
      <c r="E324" s="58" t="s">
        <v>34</v>
      </c>
      <c r="F324" s="58" t="s">
        <v>35</v>
      </c>
      <c r="G324" s="59">
        <v>10000</v>
      </c>
      <c r="H324" s="66">
        <v>0</v>
      </c>
      <c r="I324" s="66">
        <v>25</v>
      </c>
      <c r="J324" s="66">
        <f t="shared" si="294"/>
        <v>287</v>
      </c>
      <c r="K324" s="66">
        <f t="shared" si="324"/>
        <v>710</v>
      </c>
      <c r="L324" s="66">
        <f t="shared" si="333"/>
        <v>120</v>
      </c>
      <c r="M324" s="66">
        <f t="shared" si="330"/>
        <v>304</v>
      </c>
      <c r="N324" s="66">
        <f t="shared" si="331"/>
        <v>709</v>
      </c>
      <c r="O324" s="66">
        <v>0</v>
      </c>
      <c r="P324" s="66">
        <f t="shared" si="344"/>
        <v>2155</v>
      </c>
      <c r="Q324" s="66">
        <f t="shared" si="362"/>
        <v>616</v>
      </c>
      <c r="R324" s="66">
        <f t="shared" si="318"/>
        <v>1539</v>
      </c>
      <c r="S324" s="61">
        <f t="shared" si="332"/>
        <v>9384</v>
      </c>
      <c r="T324" s="67">
        <v>111</v>
      </c>
    </row>
    <row r="325" spans="1:20" s="55" customFormat="1" ht="21" customHeight="1" thickBot="1" x14ac:dyDescent="0.45">
      <c r="A325" s="65" t="s">
        <v>634</v>
      </c>
      <c r="B325" s="57" t="s">
        <v>635</v>
      </c>
      <c r="C325" s="57" t="s">
        <v>627</v>
      </c>
      <c r="D325" s="57" t="s">
        <v>166</v>
      </c>
      <c r="E325" s="58" t="s">
        <v>34</v>
      </c>
      <c r="F325" s="58" t="s">
        <v>35</v>
      </c>
      <c r="G325" s="59">
        <v>10000</v>
      </c>
      <c r="H325" s="66">
        <v>0</v>
      </c>
      <c r="I325" s="66">
        <v>25</v>
      </c>
      <c r="J325" s="66">
        <f t="shared" si="294"/>
        <v>287</v>
      </c>
      <c r="K325" s="66">
        <f t="shared" si="324"/>
        <v>710</v>
      </c>
      <c r="L325" s="66">
        <f t="shared" si="333"/>
        <v>120</v>
      </c>
      <c r="M325" s="66">
        <f t="shared" si="330"/>
        <v>304</v>
      </c>
      <c r="N325" s="66">
        <f t="shared" si="331"/>
        <v>709</v>
      </c>
      <c r="O325" s="66">
        <v>0</v>
      </c>
      <c r="P325" s="66">
        <f t="shared" si="344"/>
        <v>2155</v>
      </c>
      <c r="Q325" s="66">
        <f t="shared" si="362"/>
        <v>616</v>
      </c>
      <c r="R325" s="66">
        <f t="shared" si="318"/>
        <v>1539</v>
      </c>
      <c r="S325" s="61">
        <f t="shared" si="332"/>
        <v>9384</v>
      </c>
      <c r="T325" s="67">
        <v>111</v>
      </c>
    </row>
    <row r="326" spans="1:20" s="55" customFormat="1" ht="21" customHeight="1" thickBot="1" x14ac:dyDescent="0.45">
      <c r="A326" s="65" t="s">
        <v>636</v>
      </c>
      <c r="B326" s="57" t="s">
        <v>637</v>
      </c>
      <c r="C326" s="57" t="s">
        <v>627</v>
      </c>
      <c r="D326" s="57" t="s">
        <v>166</v>
      </c>
      <c r="E326" s="58" t="s">
        <v>29</v>
      </c>
      <c r="F326" s="58" t="s">
        <v>35</v>
      </c>
      <c r="G326" s="59">
        <v>10000</v>
      </c>
      <c r="H326" s="66">
        <v>0</v>
      </c>
      <c r="I326" s="66">
        <v>25</v>
      </c>
      <c r="J326" s="66">
        <f t="shared" si="294"/>
        <v>287</v>
      </c>
      <c r="K326" s="66">
        <f t="shared" si="324"/>
        <v>710</v>
      </c>
      <c r="L326" s="66">
        <f t="shared" si="333"/>
        <v>120</v>
      </c>
      <c r="M326" s="66">
        <f t="shared" si="330"/>
        <v>304</v>
      </c>
      <c r="N326" s="66">
        <f t="shared" si="331"/>
        <v>709</v>
      </c>
      <c r="O326" s="66">
        <v>0</v>
      </c>
      <c r="P326" s="66">
        <f t="shared" ref="P326:P355" si="363">+H326+I326+J326+K326+L326+M326+N326+O326</f>
        <v>2155</v>
      </c>
      <c r="Q326" s="66">
        <f t="shared" si="362"/>
        <v>616</v>
      </c>
      <c r="R326" s="66">
        <f t="shared" si="318"/>
        <v>1539</v>
      </c>
      <c r="S326" s="61">
        <f t="shared" si="332"/>
        <v>9384</v>
      </c>
      <c r="T326" s="67">
        <v>111</v>
      </c>
    </row>
    <row r="327" spans="1:20" s="55" customFormat="1" ht="21" customHeight="1" thickBot="1" x14ac:dyDescent="0.45">
      <c r="A327" s="65" t="s">
        <v>638</v>
      </c>
      <c r="B327" s="57" t="s">
        <v>639</v>
      </c>
      <c r="C327" s="57" t="s">
        <v>627</v>
      </c>
      <c r="D327" s="57" t="s">
        <v>417</v>
      </c>
      <c r="E327" s="58" t="s">
        <v>29</v>
      </c>
      <c r="F327" s="58" t="s">
        <v>98</v>
      </c>
      <c r="G327" s="59">
        <v>13200</v>
      </c>
      <c r="H327" s="66">
        <v>0</v>
      </c>
      <c r="I327" s="66">
        <v>25</v>
      </c>
      <c r="J327" s="66">
        <f t="shared" si="294"/>
        <v>378.84</v>
      </c>
      <c r="K327" s="66">
        <f t="shared" si="324"/>
        <v>937.2</v>
      </c>
      <c r="L327" s="66">
        <f t="shared" si="333"/>
        <v>158.4</v>
      </c>
      <c r="M327" s="66">
        <f t="shared" si="330"/>
        <v>401.28</v>
      </c>
      <c r="N327" s="66">
        <f t="shared" si="331"/>
        <v>935.88000000000011</v>
      </c>
      <c r="O327" s="66">
        <v>0</v>
      </c>
      <c r="P327" s="66">
        <f t="shared" si="363"/>
        <v>2836.6000000000004</v>
      </c>
      <c r="Q327" s="66">
        <f t="shared" si="362"/>
        <v>805.12</v>
      </c>
      <c r="R327" s="66">
        <f t="shared" si="318"/>
        <v>2031.4800000000002</v>
      </c>
      <c r="S327" s="61">
        <f t="shared" si="332"/>
        <v>12394.88</v>
      </c>
      <c r="T327" s="67">
        <v>111</v>
      </c>
    </row>
    <row r="328" spans="1:20" s="55" customFormat="1" ht="21" customHeight="1" thickBot="1" x14ac:dyDescent="0.45">
      <c r="A328" s="65" t="s">
        <v>950</v>
      </c>
      <c r="B328" s="57" t="s">
        <v>951</v>
      </c>
      <c r="C328" s="57" t="s">
        <v>627</v>
      </c>
      <c r="D328" s="57" t="s">
        <v>368</v>
      </c>
      <c r="E328" s="58" t="s">
        <v>29</v>
      </c>
      <c r="F328" s="58" t="s">
        <v>35</v>
      </c>
      <c r="G328" s="59">
        <v>10000</v>
      </c>
      <c r="H328" s="66">
        <v>0</v>
      </c>
      <c r="I328" s="66">
        <v>25</v>
      </c>
      <c r="J328" s="66">
        <f t="shared" ref="J328" si="364">ROUNDUP(G328*2.87%,2)</f>
        <v>287</v>
      </c>
      <c r="K328" s="66">
        <f t="shared" ref="K328" si="365">ROUNDUP(G328*7.1%,2)</f>
        <v>710</v>
      </c>
      <c r="L328" s="66">
        <f t="shared" ref="L328" si="366">+G328*1.2%</f>
        <v>120</v>
      </c>
      <c r="M328" s="66">
        <f t="shared" ref="M328" si="367">+G328*3.04%</f>
        <v>304</v>
      </c>
      <c r="N328" s="66">
        <f t="shared" ref="N328" si="368">+G328*7.09%</f>
        <v>709</v>
      </c>
      <c r="O328" s="66">
        <v>0</v>
      </c>
      <c r="P328" s="66">
        <f t="shared" ref="P328" si="369">+H328+I328+J328+K328+L328+M328+N328+O328</f>
        <v>2155</v>
      </c>
      <c r="Q328" s="66">
        <f t="shared" ref="Q328" si="370">ROUNDUP(H328+I328+J328+M328+O328,2)</f>
        <v>616</v>
      </c>
      <c r="R328" s="66">
        <f t="shared" ref="R328" si="371">+K328+L328+N328</f>
        <v>1539</v>
      </c>
      <c r="S328" s="61">
        <f t="shared" ref="S328" si="372">ROUNDUP(G328-Q328,2)</f>
        <v>9384</v>
      </c>
      <c r="T328" s="67">
        <v>111</v>
      </c>
    </row>
    <row r="329" spans="1:20" s="55" customFormat="1" ht="21" customHeight="1" thickBot="1" x14ac:dyDescent="0.45">
      <c r="A329" s="65" t="s">
        <v>640</v>
      </c>
      <c r="B329" s="57" t="s">
        <v>641</v>
      </c>
      <c r="C329" s="57" t="s">
        <v>627</v>
      </c>
      <c r="D329" s="57" t="s">
        <v>642</v>
      </c>
      <c r="E329" s="58" t="s">
        <v>29</v>
      </c>
      <c r="F329" s="58" t="s">
        <v>35</v>
      </c>
      <c r="G329" s="59">
        <v>11000</v>
      </c>
      <c r="H329" s="66">
        <v>0</v>
      </c>
      <c r="I329" s="66">
        <v>25</v>
      </c>
      <c r="J329" s="66">
        <f t="shared" si="294"/>
        <v>315.7</v>
      </c>
      <c r="K329" s="66">
        <f t="shared" si="324"/>
        <v>781</v>
      </c>
      <c r="L329" s="66">
        <f t="shared" si="333"/>
        <v>132</v>
      </c>
      <c r="M329" s="66">
        <f t="shared" si="330"/>
        <v>334.4</v>
      </c>
      <c r="N329" s="66">
        <f t="shared" si="331"/>
        <v>779.90000000000009</v>
      </c>
      <c r="O329" s="66">
        <v>0</v>
      </c>
      <c r="P329" s="66">
        <f t="shared" si="363"/>
        <v>2368</v>
      </c>
      <c r="Q329" s="66">
        <f t="shared" si="362"/>
        <v>675.1</v>
      </c>
      <c r="R329" s="66">
        <f t="shared" si="318"/>
        <v>1692.9</v>
      </c>
      <c r="S329" s="61">
        <f t="shared" si="332"/>
        <v>10324.9</v>
      </c>
      <c r="T329" s="67">
        <v>111</v>
      </c>
    </row>
    <row r="330" spans="1:20" s="55" customFormat="1" ht="21" customHeight="1" thickBot="1" x14ac:dyDescent="0.45">
      <c r="A330" s="65" t="s">
        <v>643</v>
      </c>
      <c r="B330" s="57" t="s">
        <v>644</v>
      </c>
      <c r="C330" s="57" t="s">
        <v>627</v>
      </c>
      <c r="D330" s="57" t="s">
        <v>166</v>
      </c>
      <c r="E330" s="58" t="s">
        <v>34</v>
      </c>
      <c r="F330" s="58" t="s">
        <v>35</v>
      </c>
      <c r="G330" s="59">
        <v>10000</v>
      </c>
      <c r="H330" s="66">
        <v>0</v>
      </c>
      <c r="I330" s="66">
        <v>25</v>
      </c>
      <c r="J330" s="66">
        <f t="shared" si="294"/>
        <v>287</v>
      </c>
      <c r="K330" s="66">
        <f t="shared" si="324"/>
        <v>710</v>
      </c>
      <c r="L330" s="66">
        <f t="shared" si="333"/>
        <v>120</v>
      </c>
      <c r="M330" s="66">
        <f t="shared" si="330"/>
        <v>304</v>
      </c>
      <c r="N330" s="66">
        <f t="shared" si="331"/>
        <v>709</v>
      </c>
      <c r="O330" s="66">
        <v>0</v>
      </c>
      <c r="P330" s="66">
        <f t="shared" si="363"/>
        <v>2155</v>
      </c>
      <c r="Q330" s="66">
        <f t="shared" si="362"/>
        <v>616</v>
      </c>
      <c r="R330" s="66">
        <f t="shared" si="318"/>
        <v>1539</v>
      </c>
      <c r="S330" s="61">
        <f t="shared" si="332"/>
        <v>9384</v>
      </c>
      <c r="T330" s="67">
        <v>111</v>
      </c>
    </row>
    <row r="331" spans="1:20" s="55" customFormat="1" ht="21" customHeight="1" thickBot="1" x14ac:dyDescent="0.45">
      <c r="A331" s="65" t="s">
        <v>645</v>
      </c>
      <c r="B331" s="57" t="s">
        <v>646</v>
      </c>
      <c r="C331" s="57" t="s">
        <v>647</v>
      </c>
      <c r="D331" s="57" t="s">
        <v>866</v>
      </c>
      <c r="E331" s="58" t="s">
        <v>29</v>
      </c>
      <c r="F331" s="58" t="s">
        <v>40</v>
      </c>
      <c r="G331" s="59">
        <v>31500</v>
      </c>
      <c r="H331" s="66">
        <v>0</v>
      </c>
      <c r="I331" s="66">
        <v>25</v>
      </c>
      <c r="J331" s="66">
        <f t="shared" si="294"/>
        <v>904.05</v>
      </c>
      <c r="K331" s="66">
        <f t="shared" si="324"/>
        <v>2236.5</v>
      </c>
      <c r="L331" s="66">
        <f t="shared" si="333"/>
        <v>378</v>
      </c>
      <c r="M331" s="66">
        <f t="shared" si="330"/>
        <v>957.6</v>
      </c>
      <c r="N331" s="66">
        <f t="shared" si="331"/>
        <v>2233.3500000000004</v>
      </c>
      <c r="O331" s="66">
        <v>2072.1999999999998</v>
      </c>
      <c r="P331" s="66">
        <f t="shared" si="363"/>
        <v>8806.7000000000007</v>
      </c>
      <c r="Q331" s="66">
        <f t="shared" si="362"/>
        <v>3958.85</v>
      </c>
      <c r="R331" s="66">
        <f t="shared" si="318"/>
        <v>4847.8500000000004</v>
      </c>
      <c r="S331" s="61">
        <f t="shared" si="332"/>
        <v>27541.15</v>
      </c>
      <c r="T331" s="67">
        <v>111</v>
      </c>
    </row>
    <row r="332" spans="1:20" s="55" customFormat="1" ht="21" customHeight="1" thickBot="1" x14ac:dyDescent="0.45">
      <c r="A332" s="65" t="s">
        <v>648</v>
      </c>
      <c r="B332" s="57" t="s">
        <v>649</v>
      </c>
      <c r="C332" s="57" t="s">
        <v>647</v>
      </c>
      <c r="D332" s="57" t="s">
        <v>54</v>
      </c>
      <c r="E332" s="58" t="s">
        <v>34</v>
      </c>
      <c r="F332" s="58" t="s">
        <v>35</v>
      </c>
      <c r="G332" s="59">
        <v>10000</v>
      </c>
      <c r="H332" s="66">
        <v>0</v>
      </c>
      <c r="I332" s="66">
        <v>25</v>
      </c>
      <c r="J332" s="66">
        <f t="shared" si="294"/>
        <v>287</v>
      </c>
      <c r="K332" s="66">
        <f t="shared" si="324"/>
        <v>710</v>
      </c>
      <c r="L332" s="66">
        <f>+G332*1.2%</f>
        <v>120</v>
      </c>
      <c r="M332" s="66">
        <f>+G332*3.04%</f>
        <v>304</v>
      </c>
      <c r="N332" s="66">
        <f>+G332*7.09%</f>
        <v>709</v>
      </c>
      <c r="O332" s="66">
        <v>939</v>
      </c>
      <c r="P332" s="66">
        <f t="shared" si="363"/>
        <v>3094</v>
      </c>
      <c r="Q332" s="66">
        <f t="shared" si="362"/>
        <v>1555</v>
      </c>
      <c r="R332" s="66">
        <f>+K332+L332+N332</f>
        <v>1539</v>
      </c>
      <c r="S332" s="61">
        <f t="shared" si="332"/>
        <v>8445</v>
      </c>
      <c r="T332" s="67">
        <v>111</v>
      </c>
    </row>
    <row r="333" spans="1:20" s="55" customFormat="1" ht="21" customHeight="1" thickBot="1" x14ac:dyDescent="0.45">
      <c r="A333" s="65" t="s">
        <v>650</v>
      </c>
      <c r="B333" s="57" t="s">
        <v>651</v>
      </c>
      <c r="C333" s="57" t="s">
        <v>647</v>
      </c>
      <c r="D333" s="57" t="s">
        <v>166</v>
      </c>
      <c r="E333" s="58" t="s">
        <v>29</v>
      </c>
      <c r="F333" s="58" t="s">
        <v>35</v>
      </c>
      <c r="G333" s="59">
        <v>10000</v>
      </c>
      <c r="H333" s="66">
        <v>0</v>
      </c>
      <c r="I333" s="66">
        <v>25</v>
      </c>
      <c r="J333" s="66">
        <f t="shared" ref="J333:J399" si="373">ROUNDUP(G333*2.87%,2)</f>
        <v>287</v>
      </c>
      <c r="K333" s="66">
        <f t="shared" si="324"/>
        <v>710</v>
      </c>
      <c r="L333" s="66">
        <f t="shared" si="333"/>
        <v>120</v>
      </c>
      <c r="M333" s="66">
        <f t="shared" si="330"/>
        <v>304</v>
      </c>
      <c r="N333" s="66">
        <f t="shared" si="331"/>
        <v>709</v>
      </c>
      <c r="O333" s="66">
        <v>0</v>
      </c>
      <c r="P333" s="66">
        <f t="shared" si="363"/>
        <v>2155</v>
      </c>
      <c r="Q333" s="66">
        <f t="shared" si="362"/>
        <v>616</v>
      </c>
      <c r="R333" s="66">
        <f t="shared" si="318"/>
        <v>1539</v>
      </c>
      <c r="S333" s="61">
        <f t="shared" si="332"/>
        <v>9384</v>
      </c>
      <c r="T333" s="67">
        <v>111</v>
      </c>
    </row>
    <row r="334" spans="1:20" s="55" customFormat="1" ht="21" customHeight="1" thickBot="1" x14ac:dyDescent="0.45">
      <c r="A334" s="65" t="s">
        <v>652</v>
      </c>
      <c r="B334" s="57" t="s">
        <v>653</v>
      </c>
      <c r="C334" s="57" t="s">
        <v>647</v>
      </c>
      <c r="D334" s="57" t="s">
        <v>267</v>
      </c>
      <c r="E334" s="58" t="s">
        <v>29</v>
      </c>
      <c r="F334" s="58" t="s">
        <v>35</v>
      </c>
      <c r="G334" s="59">
        <v>10000</v>
      </c>
      <c r="H334" s="66">
        <v>0</v>
      </c>
      <c r="I334" s="66">
        <v>25</v>
      </c>
      <c r="J334" s="66">
        <f t="shared" ref="J334" si="374">ROUNDUP(G334*2.87%,2)</f>
        <v>287</v>
      </c>
      <c r="K334" s="66">
        <f t="shared" si="324"/>
        <v>710</v>
      </c>
      <c r="L334" s="66">
        <f t="shared" ref="L334" si="375">+G334*1.2%</f>
        <v>120</v>
      </c>
      <c r="M334" s="66">
        <f t="shared" ref="M334" si="376">+G334*3.04%</f>
        <v>304</v>
      </c>
      <c r="N334" s="66">
        <f t="shared" ref="N334" si="377">+G334*7.09%</f>
        <v>709</v>
      </c>
      <c r="O334" s="66">
        <v>0</v>
      </c>
      <c r="P334" s="66">
        <f t="shared" ref="P334" si="378">+H334+I334+J334+K334+L334+M334+N334+O334</f>
        <v>2155</v>
      </c>
      <c r="Q334" s="66">
        <f t="shared" ref="Q334" si="379">ROUNDUP(H334+I334+J334+M334+O334,2)</f>
        <v>616</v>
      </c>
      <c r="R334" s="66">
        <f t="shared" ref="R334" si="380">+K334+L334+N334</f>
        <v>1539</v>
      </c>
      <c r="S334" s="61">
        <f t="shared" ref="S334" si="381">ROUNDUP(G334-Q334,2)</f>
        <v>9384</v>
      </c>
      <c r="T334" s="67">
        <v>111</v>
      </c>
    </row>
    <row r="335" spans="1:20" s="55" customFormat="1" ht="21" customHeight="1" thickBot="1" x14ac:dyDescent="0.45">
      <c r="A335" s="65" t="s">
        <v>874</v>
      </c>
      <c r="B335" s="57" t="s">
        <v>875</v>
      </c>
      <c r="C335" s="57" t="s">
        <v>647</v>
      </c>
      <c r="D335" s="57" t="s">
        <v>166</v>
      </c>
      <c r="E335" s="58" t="s">
        <v>29</v>
      </c>
      <c r="F335" s="58" t="s">
        <v>35</v>
      </c>
      <c r="G335" s="59">
        <v>10000</v>
      </c>
      <c r="H335" s="66">
        <v>0</v>
      </c>
      <c r="I335" s="66">
        <v>25</v>
      </c>
      <c r="J335" s="66">
        <f t="shared" si="373"/>
        <v>287</v>
      </c>
      <c r="K335" s="66">
        <f t="shared" si="324"/>
        <v>710</v>
      </c>
      <c r="L335" s="66">
        <f t="shared" si="333"/>
        <v>120</v>
      </c>
      <c r="M335" s="66">
        <f t="shared" si="330"/>
        <v>304</v>
      </c>
      <c r="N335" s="66">
        <f t="shared" si="331"/>
        <v>709</v>
      </c>
      <c r="O335" s="66">
        <v>0</v>
      </c>
      <c r="P335" s="66">
        <f t="shared" si="363"/>
        <v>2155</v>
      </c>
      <c r="Q335" s="66">
        <f t="shared" si="362"/>
        <v>616</v>
      </c>
      <c r="R335" s="66">
        <f t="shared" si="318"/>
        <v>1539</v>
      </c>
      <c r="S335" s="61">
        <f t="shared" si="332"/>
        <v>9384</v>
      </c>
      <c r="T335" s="67">
        <v>111</v>
      </c>
    </row>
    <row r="336" spans="1:20" s="55" customFormat="1" ht="21" customHeight="1" thickBot="1" x14ac:dyDescent="0.45">
      <c r="A336" s="65" t="s">
        <v>66</v>
      </c>
      <c r="B336" s="57" t="s">
        <v>654</v>
      </c>
      <c r="C336" s="57" t="s">
        <v>655</v>
      </c>
      <c r="D336" s="57" t="s">
        <v>866</v>
      </c>
      <c r="E336" s="58" t="s">
        <v>29</v>
      </c>
      <c r="F336" s="58" t="s">
        <v>40</v>
      </c>
      <c r="G336" s="59">
        <v>31500</v>
      </c>
      <c r="H336" s="66">
        <v>0</v>
      </c>
      <c r="I336" s="66">
        <v>25</v>
      </c>
      <c r="J336" s="66">
        <f t="shared" si="373"/>
        <v>904.05</v>
      </c>
      <c r="K336" s="66">
        <f t="shared" si="324"/>
        <v>2236.5</v>
      </c>
      <c r="L336" s="66">
        <f>+G336*1.2%</f>
        <v>378</v>
      </c>
      <c r="M336" s="66">
        <f>+G336*3.04%</f>
        <v>957.6</v>
      </c>
      <c r="N336" s="66">
        <f>+G336*7.09%</f>
        <v>2233.3500000000004</v>
      </c>
      <c r="O336" s="66">
        <v>0</v>
      </c>
      <c r="P336" s="66">
        <f t="shared" si="363"/>
        <v>6734.5000000000009</v>
      </c>
      <c r="Q336" s="66">
        <f t="shared" si="362"/>
        <v>1886.65</v>
      </c>
      <c r="R336" s="66">
        <f>+K336+L336+N336</f>
        <v>4847.8500000000004</v>
      </c>
      <c r="S336" s="61">
        <f t="shared" si="332"/>
        <v>29613.35</v>
      </c>
      <c r="T336" s="67">
        <v>111</v>
      </c>
    </row>
    <row r="337" spans="1:20" s="55" customFormat="1" ht="21" customHeight="1" thickBot="1" x14ac:dyDescent="0.45">
      <c r="A337" s="65" t="s">
        <v>656</v>
      </c>
      <c r="B337" s="57" t="s">
        <v>657</v>
      </c>
      <c r="C337" s="57" t="s">
        <v>655</v>
      </c>
      <c r="D337" s="57" t="s">
        <v>54</v>
      </c>
      <c r="E337" s="58" t="s">
        <v>34</v>
      </c>
      <c r="F337" s="58" t="s">
        <v>44</v>
      </c>
      <c r="G337" s="59">
        <v>10000</v>
      </c>
      <c r="H337" s="66">
        <v>0</v>
      </c>
      <c r="I337" s="66">
        <v>25</v>
      </c>
      <c r="J337" s="66">
        <f t="shared" si="373"/>
        <v>287</v>
      </c>
      <c r="K337" s="66">
        <f t="shared" ref="K337:K402" si="382">ROUNDUP(G337*7.1%,2)</f>
        <v>710</v>
      </c>
      <c r="L337" s="66">
        <f t="shared" si="333"/>
        <v>120</v>
      </c>
      <c r="M337" s="66">
        <f t="shared" si="330"/>
        <v>304</v>
      </c>
      <c r="N337" s="66">
        <f t="shared" si="331"/>
        <v>709</v>
      </c>
      <c r="O337" s="66">
        <v>0</v>
      </c>
      <c r="P337" s="66">
        <f t="shared" si="363"/>
        <v>2155</v>
      </c>
      <c r="Q337" s="66">
        <f t="shared" si="362"/>
        <v>616</v>
      </c>
      <c r="R337" s="66">
        <f t="shared" si="318"/>
        <v>1539</v>
      </c>
      <c r="S337" s="61">
        <f t="shared" si="332"/>
        <v>9384</v>
      </c>
      <c r="T337" s="67">
        <v>111</v>
      </c>
    </row>
    <row r="338" spans="1:20" s="55" customFormat="1" ht="21" customHeight="1" thickBot="1" x14ac:dyDescent="0.45">
      <c r="A338" s="65" t="s">
        <v>658</v>
      </c>
      <c r="B338" s="57" t="s">
        <v>659</v>
      </c>
      <c r="C338" s="57" t="s">
        <v>655</v>
      </c>
      <c r="D338" s="57" t="s">
        <v>395</v>
      </c>
      <c r="E338" s="58" t="s">
        <v>29</v>
      </c>
      <c r="F338" s="58" t="s">
        <v>35</v>
      </c>
      <c r="G338" s="59">
        <v>10000</v>
      </c>
      <c r="H338" s="66">
        <v>0</v>
      </c>
      <c r="I338" s="66">
        <v>25</v>
      </c>
      <c r="J338" s="66">
        <f t="shared" si="373"/>
        <v>287</v>
      </c>
      <c r="K338" s="66">
        <f t="shared" si="382"/>
        <v>710</v>
      </c>
      <c r="L338" s="66">
        <f t="shared" si="333"/>
        <v>120</v>
      </c>
      <c r="M338" s="66">
        <f t="shared" ref="M338:M410" si="383">+G338*3.04%</f>
        <v>304</v>
      </c>
      <c r="N338" s="66">
        <f t="shared" ref="N338:N403" si="384">+G338*7.09%</f>
        <v>709</v>
      </c>
      <c r="O338" s="66">
        <v>0</v>
      </c>
      <c r="P338" s="66">
        <f t="shared" si="363"/>
        <v>2155</v>
      </c>
      <c r="Q338" s="66">
        <f t="shared" si="362"/>
        <v>616</v>
      </c>
      <c r="R338" s="66">
        <f t="shared" ref="R338:R403" si="385">+K338+L338+N338</f>
        <v>1539</v>
      </c>
      <c r="S338" s="61">
        <f t="shared" ref="S338:S408" si="386">ROUNDUP(G338-Q338,2)</f>
        <v>9384</v>
      </c>
      <c r="T338" s="67">
        <v>111</v>
      </c>
    </row>
    <row r="339" spans="1:20" s="55" customFormat="1" ht="21" customHeight="1" thickBot="1" x14ac:dyDescent="0.45">
      <c r="A339" s="65" t="s">
        <v>660</v>
      </c>
      <c r="B339" s="57" t="s">
        <v>661</v>
      </c>
      <c r="C339" s="57" t="s">
        <v>655</v>
      </c>
      <c r="D339" s="57" t="s">
        <v>54</v>
      </c>
      <c r="E339" s="58" t="s">
        <v>34</v>
      </c>
      <c r="F339" s="58" t="s">
        <v>35</v>
      </c>
      <c r="G339" s="59">
        <v>10000</v>
      </c>
      <c r="H339" s="66">
        <v>0</v>
      </c>
      <c r="I339" s="66">
        <v>25</v>
      </c>
      <c r="J339" s="66">
        <f t="shared" si="373"/>
        <v>287</v>
      </c>
      <c r="K339" s="66">
        <f t="shared" si="382"/>
        <v>710</v>
      </c>
      <c r="L339" s="66">
        <f t="shared" ref="L339:L408" si="387">+G339*1.2%</f>
        <v>120</v>
      </c>
      <c r="M339" s="66">
        <f t="shared" si="383"/>
        <v>304</v>
      </c>
      <c r="N339" s="66">
        <f t="shared" si="384"/>
        <v>709</v>
      </c>
      <c r="O339" s="66">
        <v>0</v>
      </c>
      <c r="P339" s="66">
        <f t="shared" si="363"/>
        <v>2155</v>
      </c>
      <c r="Q339" s="66">
        <f t="shared" si="362"/>
        <v>616</v>
      </c>
      <c r="R339" s="66">
        <f t="shared" si="385"/>
        <v>1539</v>
      </c>
      <c r="S339" s="61">
        <f t="shared" si="386"/>
        <v>9384</v>
      </c>
      <c r="T339" s="67">
        <v>111</v>
      </c>
    </row>
    <row r="340" spans="1:20" s="55" customFormat="1" ht="21" customHeight="1" thickBot="1" x14ac:dyDescent="0.45">
      <c r="A340" s="65" t="s">
        <v>662</v>
      </c>
      <c r="B340" s="57" t="s">
        <v>663</v>
      </c>
      <c r="C340" s="57" t="s">
        <v>655</v>
      </c>
      <c r="D340" s="57" t="s">
        <v>417</v>
      </c>
      <c r="E340" s="58" t="s">
        <v>29</v>
      </c>
      <c r="F340" s="58" t="s">
        <v>98</v>
      </c>
      <c r="G340" s="59">
        <v>10000</v>
      </c>
      <c r="H340" s="66">
        <v>0</v>
      </c>
      <c r="I340" s="66">
        <v>25</v>
      </c>
      <c r="J340" s="66">
        <f t="shared" si="373"/>
        <v>287</v>
      </c>
      <c r="K340" s="66">
        <f t="shared" si="382"/>
        <v>710</v>
      </c>
      <c r="L340" s="66">
        <f t="shared" si="387"/>
        <v>120</v>
      </c>
      <c r="M340" s="66">
        <f t="shared" si="383"/>
        <v>304</v>
      </c>
      <c r="N340" s="66">
        <f t="shared" si="384"/>
        <v>709</v>
      </c>
      <c r="O340" s="66">
        <v>0</v>
      </c>
      <c r="P340" s="66">
        <f t="shared" si="363"/>
        <v>2155</v>
      </c>
      <c r="Q340" s="66">
        <f t="shared" si="362"/>
        <v>616</v>
      </c>
      <c r="R340" s="66">
        <f t="shared" si="385"/>
        <v>1539</v>
      </c>
      <c r="S340" s="61">
        <f t="shared" si="386"/>
        <v>9384</v>
      </c>
      <c r="T340" s="67">
        <v>111</v>
      </c>
    </row>
    <row r="341" spans="1:20" s="55" customFormat="1" ht="21" customHeight="1" thickBot="1" x14ac:dyDescent="0.45">
      <c r="A341" s="65" t="s">
        <v>664</v>
      </c>
      <c r="B341" s="57" t="s">
        <v>665</v>
      </c>
      <c r="C341" s="57" t="s">
        <v>655</v>
      </c>
      <c r="D341" s="57" t="s">
        <v>166</v>
      </c>
      <c r="E341" s="58" t="s">
        <v>29</v>
      </c>
      <c r="F341" s="58" t="s">
        <v>35</v>
      </c>
      <c r="G341" s="59">
        <v>10000</v>
      </c>
      <c r="H341" s="66">
        <v>0</v>
      </c>
      <c r="I341" s="66">
        <v>25</v>
      </c>
      <c r="J341" s="66">
        <f t="shared" si="373"/>
        <v>287</v>
      </c>
      <c r="K341" s="66">
        <f t="shared" si="382"/>
        <v>710</v>
      </c>
      <c r="L341" s="66">
        <f t="shared" si="387"/>
        <v>120</v>
      </c>
      <c r="M341" s="66">
        <f t="shared" si="383"/>
        <v>304</v>
      </c>
      <c r="N341" s="66">
        <f t="shared" si="384"/>
        <v>709</v>
      </c>
      <c r="O341" s="66">
        <v>0</v>
      </c>
      <c r="P341" s="66">
        <f t="shared" si="363"/>
        <v>2155</v>
      </c>
      <c r="Q341" s="66">
        <f t="shared" si="362"/>
        <v>616</v>
      </c>
      <c r="R341" s="66">
        <f t="shared" si="385"/>
        <v>1539</v>
      </c>
      <c r="S341" s="61">
        <f t="shared" si="386"/>
        <v>9384</v>
      </c>
      <c r="T341" s="67">
        <v>111</v>
      </c>
    </row>
    <row r="342" spans="1:20" s="55" customFormat="1" ht="21" customHeight="1" thickBot="1" x14ac:dyDescent="0.45">
      <c r="A342" s="65" t="s">
        <v>666</v>
      </c>
      <c r="B342" s="57" t="s">
        <v>667</v>
      </c>
      <c r="C342" s="57" t="s">
        <v>668</v>
      </c>
      <c r="D342" s="57" t="s">
        <v>866</v>
      </c>
      <c r="E342" s="58" t="s">
        <v>29</v>
      </c>
      <c r="F342" s="58" t="s">
        <v>40</v>
      </c>
      <c r="G342" s="59">
        <v>31500</v>
      </c>
      <c r="H342" s="66">
        <v>0</v>
      </c>
      <c r="I342" s="66">
        <v>25</v>
      </c>
      <c r="J342" s="66">
        <f t="shared" si="373"/>
        <v>904.05</v>
      </c>
      <c r="K342" s="66">
        <f t="shared" si="382"/>
        <v>2236.5</v>
      </c>
      <c r="L342" s="66">
        <f t="shared" si="387"/>
        <v>378</v>
      </c>
      <c r="M342" s="66">
        <f t="shared" si="383"/>
        <v>957.6</v>
      </c>
      <c r="N342" s="66">
        <f t="shared" si="384"/>
        <v>2233.3500000000004</v>
      </c>
      <c r="O342" s="66">
        <v>0</v>
      </c>
      <c r="P342" s="66">
        <f t="shared" si="363"/>
        <v>6734.5000000000009</v>
      </c>
      <c r="Q342" s="66">
        <f t="shared" si="362"/>
        <v>1886.65</v>
      </c>
      <c r="R342" s="66">
        <f t="shared" si="385"/>
        <v>4847.8500000000004</v>
      </c>
      <c r="S342" s="61">
        <f t="shared" si="386"/>
        <v>29613.35</v>
      </c>
      <c r="T342" s="67">
        <v>111</v>
      </c>
    </row>
    <row r="343" spans="1:20" s="55" customFormat="1" ht="21" customHeight="1" thickBot="1" x14ac:dyDescent="0.45">
      <c r="A343" s="65" t="s">
        <v>669</v>
      </c>
      <c r="B343" s="57" t="s">
        <v>670</v>
      </c>
      <c r="C343" s="57" t="s">
        <v>668</v>
      </c>
      <c r="D343" s="57" t="s">
        <v>166</v>
      </c>
      <c r="E343" s="58" t="s">
        <v>29</v>
      </c>
      <c r="F343" s="58" t="s">
        <v>35</v>
      </c>
      <c r="G343" s="59">
        <v>10000</v>
      </c>
      <c r="H343" s="66">
        <v>0</v>
      </c>
      <c r="I343" s="66">
        <v>25</v>
      </c>
      <c r="J343" s="66">
        <f t="shared" si="373"/>
        <v>287</v>
      </c>
      <c r="K343" s="66">
        <f t="shared" si="382"/>
        <v>710</v>
      </c>
      <c r="L343" s="66">
        <f t="shared" si="387"/>
        <v>120</v>
      </c>
      <c r="M343" s="66">
        <f t="shared" si="383"/>
        <v>304</v>
      </c>
      <c r="N343" s="66">
        <f t="shared" si="384"/>
        <v>709</v>
      </c>
      <c r="O343" s="66">
        <v>0</v>
      </c>
      <c r="P343" s="66">
        <f t="shared" si="363"/>
        <v>2155</v>
      </c>
      <c r="Q343" s="66">
        <f t="shared" si="362"/>
        <v>616</v>
      </c>
      <c r="R343" s="66">
        <f t="shared" si="385"/>
        <v>1539</v>
      </c>
      <c r="S343" s="61">
        <f t="shared" si="386"/>
        <v>9384</v>
      </c>
      <c r="T343" s="67">
        <v>111</v>
      </c>
    </row>
    <row r="344" spans="1:20" s="55" customFormat="1" ht="21" customHeight="1" thickBot="1" x14ac:dyDescent="0.45">
      <c r="A344" s="65" t="s">
        <v>671</v>
      </c>
      <c r="B344" s="57" t="s">
        <v>672</v>
      </c>
      <c r="C344" s="57" t="s">
        <v>668</v>
      </c>
      <c r="D344" s="57" t="s">
        <v>54</v>
      </c>
      <c r="E344" s="58" t="s">
        <v>34</v>
      </c>
      <c r="F344" s="58" t="s">
        <v>35</v>
      </c>
      <c r="G344" s="59">
        <v>10000</v>
      </c>
      <c r="H344" s="66">
        <v>0</v>
      </c>
      <c r="I344" s="66">
        <v>25</v>
      </c>
      <c r="J344" s="66">
        <f t="shared" si="373"/>
        <v>287</v>
      </c>
      <c r="K344" s="66">
        <f t="shared" si="382"/>
        <v>710</v>
      </c>
      <c r="L344" s="66">
        <f t="shared" si="387"/>
        <v>120</v>
      </c>
      <c r="M344" s="66">
        <f t="shared" si="383"/>
        <v>304</v>
      </c>
      <c r="N344" s="66">
        <f t="shared" si="384"/>
        <v>709</v>
      </c>
      <c r="O344" s="66">
        <v>0</v>
      </c>
      <c r="P344" s="66">
        <f t="shared" si="363"/>
        <v>2155</v>
      </c>
      <c r="Q344" s="66">
        <f t="shared" si="362"/>
        <v>616</v>
      </c>
      <c r="R344" s="66">
        <f t="shared" si="385"/>
        <v>1539</v>
      </c>
      <c r="S344" s="61">
        <f t="shared" si="386"/>
        <v>9384</v>
      </c>
      <c r="T344" s="67">
        <v>111</v>
      </c>
    </row>
    <row r="345" spans="1:20" s="55" customFormat="1" ht="21" customHeight="1" thickBot="1" x14ac:dyDescent="0.45">
      <c r="A345" s="65" t="s">
        <v>673</v>
      </c>
      <c r="B345" s="57" t="s">
        <v>674</v>
      </c>
      <c r="C345" s="57" t="s">
        <v>668</v>
      </c>
      <c r="D345" s="57" t="s">
        <v>166</v>
      </c>
      <c r="E345" s="58" t="s">
        <v>34</v>
      </c>
      <c r="F345" s="58" t="s">
        <v>35</v>
      </c>
      <c r="G345" s="59">
        <v>10000</v>
      </c>
      <c r="H345" s="66">
        <v>0</v>
      </c>
      <c r="I345" s="66">
        <v>25</v>
      </c>
      <c r="J345" s="66">
        <f t="shared" si="373"/>
        <v>287</v>
      </c>
      <c r="K345" s="66">
        <f t="shared" si="382"/>
        <v>710</v>
      </c>
      <c r="L345" s="66">
        <f t="shared" si="387"/>
        <v>120</v>
      </c>
      <c r="M345" s="66">
        <f t="shared" si="383"/>
        <v>304</v>
      </c>
      <c r="N345" s="66">
        <f t="shared" si="384"/>
        <v>709</v>
      </c>
      <c r="O345" s="66">
        <v>0</v>
      </c>
      <c r="P345" s="66">
        <f t="shared" si="363"/>
        <v>2155</v>
      </c>
      <c r="Q345" s="66">
        <f t="shared" si="362"/>
        <v>616</v>
      </c>
      <c r="R345" s="66">
        <f t="shared" si="385"/>
        <v>1539</v>
      </c>
      <c r="S345" s="61">
        <f t="shared" si="386"/>
        <v>9384</v>
      </c>
      <c r="T345" s="67">
        <v>111</v>
      </c>
    </row>
    <row r="346" spans="1:20" s="55" customFormat="1" ht="21" customHeight="1" thickBot="1" x14ac:dyDescent="0.45">
      <c r="A346" s="65" t="s">
        <v>675</v>
      </c>
      <c r="B346" s="71" t="s">
        <v>676</v>
      </c>
      <c r="C346" s="57" t="s">
        <v>668</v>
      </c>
      <c r="D346" s="57" t="s">
        <v>677</v>
      </c>
      <c r="E346" s="58" t="s">
        <v>29</v>
      </c>
      <c r="F346" s="58" t="s">
        <v>35</v>
      </c>
      <c r="G346" s="59">
        <v>16500</v>
      </c>
      <c r="H346" s="66">
        <v>0</v>
      </c>
      <c r="I346" s="66">
        <v>25</v>
      </c>
      <c r="J346" s="66">
        <f t="shared" si="373"/>
        <v>473.55</v>
      </c>
      <c r="K346" s="66">
        <f t="shared" si="382"/>
        <v>1171.5</v>
      </c>
      <c r="L346" s="66">
        <f t="shared" si="387"/>
        <v>198</v>
      </c>
      <c r="M346" s="66">
        <f t="shared" si="383"/>
        <v>501.6</v>
      </c>
      <c r="N346" s="66">
        <f t="shared" si="384"/>
        <v>1169.8500000000001</v>
      </c>
      <c r="O346" s="66">
        <v>0</v>
      </c>
      <c r="P346" s="66">
        <f t="shared" si="363"/>
        <v>3539.5</v>
      </c>
      <c r="Q346" s="66">
        <f t="shared" si="362"/>
        <v>1000.15</v>
      </c>
      <c r="R346" s="66">
        <f t="shared" si="385"/>
        <v>2539.3500000000004</v>
      </c>
      <c r="S346" s="61">
        <f t="shared" si="386"/>
        <v>15499.85</v>
      </c>
      <c r="T346" s="67">
        <v>111</v>
      </c>
    </row>
    <row r="347" spans="1:20" s="55" customFormat="1" ht="21" customHeight="1" thickBot="1" x14ac:dyDescent="0.45">
      <c r="A347" s="65" t="s">
        <v>678</v>
      </c>
      <c r="B347" s="57" t="s">
        <v>679</v>
      </c>
      <c r="C347" s="57" t="s">
        <v>680</v>
      </c>
      <c r="D347" s="57" t="s">
        <v>866</v>
      </c>
      <c r="E347" s="58" t="s">
        <v>29</v>
      </c>
      <c r="F347" s="58" t="s">
        <v>40</v>
      </c>
      <c r="G347" s="59">
        <v>33345.74</v>
      </c>
      <c r="H347" s="66">
        <v>0</v>
      </c>
      <c r="I347" s="66">
        <v>25</v>
      </c>
      <c r="J347" s="66">
        <f t="shared" si="373"/>
        <v>957.03</v>
      </c>
      <c r="K347" s="66">
        <f t="shared" si="382"/>
        <v>2367.5500000000002</v>
      </c>
      <c r="L347" s="66">
        <f>ROUNDUP(G347*1.2%,2)</f>
        <v>400.15</v>
      </c>
      <c r="M347" s="66">
        <f t="shared" si="383"/>
        <v>1013.7104959999999</v>
      </c>
      <c r="N347" s="66">
        <f t="shared" si="384"/>
        <v>2364.2129660000001</v>
      </c>
      <c r="O347" s="66">
        <v>0</v>
      </c>
      <c r="P347" s="66">
        <f t="shared" si="363"/>
        <v>7127.6534620000002</v>
      </c>
      <c r="Q347" s="66">
        <f t="shared" si="362"/>
        <v>1995.75</v>
      </c>
      <c r="R347" s="66">
        <f t="shared" si="385"/>
        <v>5131.9129659999999</v>
      </c>
      <c r="S347" s="61">
        <f t="shared" si="386"/>
        <v>31349.99</v>
      </c>
      <c r="T347" s="67">
        <v>111</v>
      </c>
    </row>
    <row r="348" spans="1:20" s="55" customFormat="1" ht="21" customHeight="1" thickBot="1" x14ac:dyDescent="0.45">
      <c r="A348" s="65" t="s">
        <v>681</v>
      </c>
      <c r="B348" s="57" t="s">
        <v>682</v>
      </c>
      <c r="C348" s="57" t="s">
        <v>680</v>
      </c>
      <c r="D348" s="57" t="s">
        <v>51</v>
      </c>
      <c r="E348" s="58" t="s">
        <v>29</v>
      </c>
      <c r="F348" s="58" t="s">
        <v>35</v>
      </c>
      <c r="G348" s="59">
        <v>15000</v>
      </c>
      <c r="H348" s="66">
        <v>0</v>
      </c>
      <c r="I348" s="66">
        <v>25</v>
      </c>
      <c r="J348" s="66">
        <f t="shared" si="373"/>
        <v>430.5</v>
      </c>
      <c r="K348" s="66">
        <f t="shared" si="382"/>
        <v>1065</v>
      </c>
      <c r="L348" s="66">
        <f t="shared" si="387"/>
        <v>180</v>
      </c>
      <c r="M348" s="66">
        <f t="shared" si="383"/>
        <v>456</v>
      </c>
      <c r="N348" s="66">
        <f t="shared" si="384"/>
        <v>1063.5</v>
      </c>
      <c r="O348" s="66">
        <v>0</v>
      </c>
      <c r="P348" s="66">
        <f t="shared" si="363"/>
        <v>3220</v>
      </c>
      <c r="Q348" s="66">
        <f t="shared" ref="Q348:Q363" si="388">ROUNDUP(H348+I348+J348+M348+O348,2)</f>
        <v>911.5</v>
      </c>
      <c r="R348" s="66">
        <f t="shared" si="385"/>
        <v>2308.5</v>
      </c>
      <c r="S348" s="61">
        <f t="shared" si="386"/>
        <v>14088.5</v>
      </c>
      <c r="T348" s="67">
        <v>111</v>
      </c>
    </row>
    <row r="349" spans="1:20" s="55" customFormat="1" ht="21" customHeight="1" thickBot="1" x14ac:dyDescent="0.45">
      <c r="A349" s="65" t="s">
        <v>963</v>
      </c>
      <c r="B349" s="57" t="s">
        <v>964</v>
      </c>
      <c r="C349" s="57" t="s">
        <v>680</v>
      </c>
      <c r="D349" s="57" t="s">
        <v>54</v>
      </c>
      <c r="E349" s="58" t="s">
        <v>34</v>
      </c>
      <c r="F349" s="58" t="s">
        <v>35</v>
      </c>
      <c r="G349" s="59">
        <v>10000</v>
      </c>
      <c r="H349" s="66">
        <v>0</v>
      </c>
      <c r="I349" s="66">
        <v>25</v>
      </c>
      <c r="J349" s="66">
        <f t="shared" si="373"/>
        <v>287</v>
      </c>
      <c r="K349" s="66">
        <f t="shared" si="382"/>
        <v>710</v>
      </c>
      <c r="L349" s="66">
        <f t="shared" si="387"/>
        <v>120</v>
      </c>
      <c r="M349" s="66">
        <f t="shared" si="383"/>
        <v>304</v>
      </c>
      <c r="N349" s="66">
        <f t="shared" si="384"/>
        <v>709</v>
      </c>
      <c r="O349" s="66">
        <v>0</v>
      </c>
      <c r="P349" s="66">
        <f t="shared" si="363"/>
        <v>2155</v>
      </c>
      <c r="Q349" s="66">
        <f t="shared" si="388"/>
        <v>616</v>
      </c>
      <c r="R349" s="66">
        <f t="shared" si="385"/>
        <v>1539</v>
      </c>
      <c r="S349" s="61">
        <f t="shared" si="386"/>
        <v>9384</v>
      </c>
      <c r="T349" s="67">
        <v>111</v>
      </c>
    </row>
    <row r="350" spans="1:20" s="55" customFormat="1" ht="21" customHeight="1" thickBot="1" x14ac:dyDescent="0.45">
      <c r="A350" s="65" t="s">
        <v>956</v>
      </c>
      <c r="B350" s="57" t="s">
        <v>957</v>
      </c>
      <c r="C350" s="57" t="s">
        <v>680</v>
      </c>
      <c r="D350" s="57" t="s">
        <v>117</v>
      </c>
      <c r="E350" s="58" t="s">
        <v>29</v>
      </c>
      <c r="F350" s="58" t="s">
        <v>35</v>
      </c>
      <c r="G350" s="59">
        <v>10000</v>
      </c>
      <c r="H350" s="66">
        <v>0</v>
      </c>
      <c r="I350" s="66">
        <v>25</v>
      </c>
      <c r="J350" s="66">
        <f t="shared" ref="J350" si="389">ROUNDUP(G350*2.87%,2)</f>
        <v>287</v>
      </c>
      <c r="K350" s="66">
        <f t="shared" ref="K350" si="390">ROUNDUP(G350*7.1%,2)</f>
        <v>710</v>
      </c>
      <c r="L350" s="66">
        <f t="shared" ref="L350" si="391">+G350*1.2%</f>
        <v>120</v>
      </c>
      <c r="M350" s="66">
        <f t="shared" ref="M350" si="392">+G350*3.04%</f>
        <v>304</v>
      </c>
      <c r="N350" s="66">
        <f t="shared" ref="N350" si="393">+G350*7.09%</f>
        <v>709</v>
      </c>
      <c r="O350" s="66">
        <v>0</v>
      </c>
      <c r="P350" s="66">
        <f t="shared" ref="P350" si="394">+H350+I350+J350+K350+L350+M350+N350+O350</f>
        <v>2155</v>
      </c>
      <c r="Q350" s="66">
        <f t="shared" ref="Q350" si="395">ROUNDUP(H350+I350+J350+M350+O350,2)</f>
        <v>616</v>
      </c>
      <c r="R350" s="66">
        <f t="shared" ref="R350" si="396">+K350+L350+N350</f>
        <v>1539</v>
      </c>
      <c r="S350" s="61">
        <f t="shared" ref="S350" si="397">ROUNDUP(G350-Q350,2)</f>
        <v>9384</v>
      </c>
      <c r="T350" s="67">
        <v>111</v>
      </c>
    </row>
    <row r="351" spans="1:20" s="55" customFormat="1" ht="21" customHeight="1" thickBot="1" x14ac:dyDescent="0.45">
      <c r="A351" s="65" t="s">
        <v>807</v>
      </c>
      <c r="B351" s="57" t="s">
        <v>808</v>
      </c>
      <c r="C351" s="57" t="s">
        <v>680</v>
      </c>
      <c r="D351" s="57" t="s">
        <v>166</v>
      </c>
      <c r="E351" s="58" t="s">
        <v>29</v>
      </c>
      <c r="F351" s="58" t="s">
        <v>35</v>
      </c>
      <c r="G351" s="59">
        <v>10000</v>
      </c>
      <c r="H351" s="66">
        <v>0</v>
      </c>
      <c r="I351" s="66">
        <v>25</v>
      </c>
      <c r="J351" s="66">
        <f t="shared" ref="J351" si="398">ROUNDUP(G351*2.87%,2)</f>
        <v>287</v>
      </c>
      <c r="K351" s="66">
        <f t="shared" si="382"/>
        <v>710</v>
      </c>
      <c r="L351" s="66">
        <f t="shared" ref="L351" si="399">+G351*1.2%</f>
        <v>120</v>
      </c>
      <c r="M351" s="66">
        <f t="shared" ref="M351" si="400">+G351*3.04%</f>
        <v>304</v>
      </c>
      <c r="N351" s="66">
        <f t="shared" ref="N351" si="401">+G351*7.09%</f>
        <v>709</v>
      </c>
      <c r="O351" s="66">
        <v>0</v>
      </c>
      <c r="P351" s="66">
        <f t="shared" ref="P351" si="402">+H351+I351+J351+K351+L351+M351+N351+O351</f>
        <v>2155</v>
      </c>
      <c r="Q351" s="66">
        <f t="shared" si="388"/>
        <v>616</v>
      </c>
      <c r="R351" s="66">
        <f t="shared" ref="R351" si="403">+K351+L351+N351</f>
        <v>1539</v>
      </c>
      <c r="S351" s="61">
        <f t="shared" ref="S351" si="404">ROUNDUP(G351-Q351,2)</f>
        <v>9384</v>
      </c>
      <c r="T351" s="67">
        <v>111</v>
      </c>
    </row>
    <row r="352" spans="1:20" s="55" customFormat="1" ht="21" customHeight="1" thickBot="1" x14ac:dyDescent="0.45">
      <c r="A352" s="65" t="s">
        <v>683</v>
      </c>
      <c r="B352" s="57" t="s">
        <v>684</v>
      </c>
      <c r="C352" s="57" t="s">
        <v>685</v>
      </c>
      <c r="D352" s="57" t="s">
        <v>866</v>
      </c>
      <c r="E352" s="58" t="s">
        <v>34</v>
      </c>
      <c r="F352" s="58" t="s">
        <v>40</v>
      </c>
      <c r="G352" s="59">
        <v>31500</v>
      </c>
      <c r="H352" s="66">
        <v>0</v>
      </c>
      <c r="I352" s="66">
        <v>25</v>
      </c>
      <c r="J352" s="66">
        <f t="shared" si="373"/>
        <v>904.05</v>
      </c>
      <c r="K352" s="66">
        <f t="shared" si="382"/>
        <v>2236.5</v>
      </c>
      <c r="L352" s="66">
        <f t="shared" si="387"/>
        <v>378</v>
      </c>
      <c r="M352" s="66">
        <f t="shared" si="383"/>
        <v>957.6</v>
      </c>
      <c r="N352" s="66">
        <f t="shared" si="384"/>
        <v>2233.3500000000004</v>
      </c>
      <c r="O352" s="66">
        <v>3659.58</v>
      </c>
      <c r="P352" s="66">
        <f t="shared" si="363"/>
        <v>10394.080000000002</v>
      </c>
      <c r="Q352" s="66">
        <f t="shared" si="388"/>
        <v>5546.23</v>
      </c>
      <c r="R352" s="66">
        <f t="shared" si="385"/>
        <v>4847.8500000000004</v>
      </c>
      <c r="S352" s="61">
        <f t="shared" si="386"/>
        <v>25953.77</v>
      </c>
      <c r="T352" s="67">
        <v>111</v>
      </c>
    </row>
    <row r="353" spans="1:20" s="55" customFormat="1" ht="21" customHeight="1" thickBot="1" x14ac:dyDescent="0.45">
      <c r="A353" s="65" t="s">
        <v>686</v>
      </c>
      <c r="B353" s="57" t="s">
        <v>687</v>
      </c>
      <c r="C353" s="57" t="s">
        <v>685</v>
      </c>
      <c r="D353" s="57" t="s">
        <v>54</v>
      </c>
      <c r="E353" s="58" t="s">
        <v>34</v>
      </c>
      <c r="F353" s="58" t="s">
        <v>35</v>
      </c>
      <c r="G353" s="59">
        <v>10000</v>
      </c>
      <c r="H353" s="66">
        <v>0</v>
      </c>
      <c r="I353" s="66">
        <v>25</v>
      </c>
      <c r="J353" s="66">
        <f t="shared" si="373"/>
        <v>287</v>
      </c>
      <c r="K353" s="66">
        <f t="shared" si="382"/>
        <v>710</v>
      </c>
      <c r="L353" s="66">
        <f t="shared" si="387"/>
        <v>120</v>
      </c>
      <c r="M353" s="66">
        <f t="shared" si="383"/>
        <v>304</v>
      </c>
      <c r="N353" s="66">
        <f t="shared" si="384"/>
        <v>709</v>
      </c>
      <c r="O353" s="66">
        <v>469.5</v>
      </c>
      <c r="P353" s="66">
        <f t="shared" si="363"/>
        <v>2624.5</v>
      </c>
      <c r="Q353" s="66">
        <f t="shared" si="388"/>
        <v>1085.5</v>
      </c>
      <c r="R353" s="66">
        <f t="shared" si="385"/>
        <v>1539</v>
      </c>
      <c r="S353" s="61">
        <f t="shared" si="386"/>
        <v>8914.5</v>
      </c>
      <c r="T353" s="67">
        <v>111</v>
      </c>
    </row>
    <row r="354" spans="1:20" s="55" customFormat="1" ht="21" customHeight="1" thickBot="1" x14ac:dyDescent="0.45">
      <c r="A354" s="65" t="s">
        <v>688</v>
      </c>
      <c r="B354" s="57" t="s">
        <v>689</v>
      </c>
      <c r="C354" s="57" t="s">
        <v>685</v>
      </c>
      <c r="D354" s="57" t="s">
        <v>101</v>
      </c>
      <c r="E354" s="58" t="s">
        <v>34</v>
      </c>
      <c r="F354" s="58" t="s">
        <v>35</v>
      </c>
      <c r="G354" s="59">
        <v>10000</v>
      </c>
      <c r="H354" s="66">
        <v>0</v>
      </c>
      <c r="I354" s="66">
        <v>25</v>
      </c>
      <c r="J354" s="66">
        <f t="shared" si="373"/>
        <v>287</v>
      </c>
      <c r="K354" s="66">
        <f t="shared" si="382"/>
        <v>710</v>
      </c>
      <c r="L354" s="66">
        <f t="shared" si="387"/>
        <v>120</v>
      </c>
      <c r="M354" s="66">
        <f t="shared" si="383"/>
        <v>304</v>
      </c>
      <c r="N354" s="66">
        <f t="shared" si="384"/>
        <v>709</v>
      </c>
      <c r="O354" s="66">
        <v>0</v>
      </c>
      <c r="P354" s="66">
        <f t="shared" si="363"/>
        <v>2155</v>
      </c>
      <c r="Q354" s="66">
        <f t="shared" si="388"/>
        <v>616</v>
      </c>
      <c r="R354" s="66">
        <f t="shared" si="385"/>
        <v>1539</v>
      </c>
      <c r="S354" s="61">
        <f t="shared" si="386"/>
        <v>9384</v>
      </c>
      <c r="T354" s="67">
        <v>111</v>
      </c>
    </row>
    <row r="355" spans="1:20" s="55" customFormat="1" ht="21" customHeight="1" thickBot="1" x14ac:dyDescent="0.45">
      <c r="A355" s="65" t="s">
        <v>690</v>
      </c>
      <c r="B355" s="57" t="s">
        <v>691</v>
      </c>
      <c r="C355" s="57" t="s">
        <v>685</v>
      </c>
      <c r="D355" s="57" t="s">
        <v>295</v>
      </c>
      <c r="E355" s="58" t="s">
        <v>34</v>
      </c>
      <c r="F355" s="58" t="s">
        <v>35</v>
      </c>
      <c r="G355" s="59">
        <v>10000</v>
      </c>
      <c r="H355" s="66">
        <v>0</v>
      </c>
      <c r="I355" s="66">
        <v>25</v>
      </c>
      <c r="J355" s="66">
        <f t="shared" si="373"/>
        <v>287</v>
      </c>
      <c r="K355" s="66">
        <f t="shared" si="382"/>
        <v>710</v>
      </c>
      <c r="L355" s="66">
        <f t="shared" si="387"/>
        <v>120</v>
      </c>
      <c r="M355" s="66">
        <f t="shared" si="383"/>
        <v>304</v>
      </c>
      <c r="N355" s="66">
        <f t="shared" si="384"/>
        <v>709</v>
      </c>
      <c r="O355" s="66">
        <v>1587.38</v>
      </c>
      <c r="P355" s="66">
        <f t="shared" si="363"/>
        <v>3742.38</v>
      </c>
      <c r="Q355" s="66">
        <f t="shared" si="388"/>
        <v>2203.38</v>
      </c>
      <c r="R355" s="66">
        <f t="shared" si="385"/>
        <v>1539</v>
      </c>
      <c r="S355" s="61">
        <f t="shared" si="386"/>
        <v>7796.62</v>
      </c>
      <c r="T355" s="67">
        <v>111</v>
      </c>
    </row>
    <row r="356" spans="1:20" s="55" customFormat="1" ht="21" customHeight="1" thickBot="1" x14ac:dyDescent="0.45">
      <c r="A356" s="65" t="s">
        <v>692</v>
      </c>
      <c r="B356" s="57" t="s">
        <v>693</v>
      </c>
      <c r="C356" s="57" t="s">
        <v>685</v>
      </c>
      <c r="D356" s="57" t="s">
        <v>63</v>
      </c>
      <c r="E356" s="58" t="s">
        <v>29</v>
      </c>
      <c r="F356" s="58" t="s">
        <v>35</v>
      </c>
      <c r="G356" s="59">
        <v>25000</v>
      </c>
      <c r="H356" s="66">
        <v>0</v>
      </c>
      <c r="I356" s="66">
        <v>25</v>
      </c>
      <c r="J356" s="66">
        <f t="shared" si="373"/>
        <v>717.5</v>
      </c>
      <c r="K356" s="66">
        <f t="shared" si="382"/>
        <v>1775</v>
      </c>
      <c r="L356" s="66">
        <f t="shared" si="387"/>
        <v>300</v>
      </c>
      <c r="M356" s="66">
        <f t="shared" si="383"/>
        <v>760</v>
      </c>
      <c r="N356" s="66">
        <f t="shared" si="384"/>
        <v>1772.5000000000002</v>
      </c>
      <c r="O356" s="66">
        <v>0</v>
      </c>
      <c r="P356" s="66">
        <f t="shared" ref="P356:P388" si="405">+H356+I356+J356+K356+L356+M356+N356+O356</f>
        <v>5350</v>
      </c>
      <c r="Q356" s="66">
        <f t="shared" si="388"/>
        <v>1502.5</v>
      </c>
      <c r="R356" s="66">
        <f t="shared" si="385"/>
        <v>3847.5</v>
      </c>
      <c r="S356" s="61">
        <f t="shared" si="386"/>
        <v>23497.5</v>
      </c>
      <c r="T356" s="67">
        <v>111</v>
      </c>
    </row>
    <row r="357" spans="1:20" s="55" customFormat="1" ht="21" customHeight="1" thickBot="1" x14ac:dyDescent="0.45">
      <c r="A357" s="65" t="s">
        <v>797</v>
      </c>
      <c r="B357" s="57" t="s">
        <v>798</v>
      </c>
      <c r="C357" s="57" t="s">
        <v>685</v>
      </c>
      <c r="D357" s="57" t="s">
        <v>166</v>
      </c>
      <c r="E357" s="58" t="s">
        <v>29</v>
      </c>
      <c r="F357" s="58" t="s">
        <v>35</v>
      </c>
      <c r="G357" s="59">
        <v>10000</v>
      </c>
      <c r="H357" s="66">
        <v>0</v>
      </c>
      <c r="I357" s="66">
        <v>25</v>
      </c>
      <c r="J357" s="66">
        <f t="shared" ref="J357:J359" si="406">ROUNDUP(G357*2.87%,2)</f>
        <v>287</v>
      </c>
      <c r="K357" s="66">
        <f t="shared" si="382"/>
        <v>710</v>
      </c>
      <c r="L357" s="66">
        <f t="shared" ref="L357:L359" si="407">+G357*1.2%</f>
        <v>120</v>
      </c>
      <c r="M357" s="66">
        <f t="shared" ref="M357:M359" si="408">+G357*3.04%</f>
        <v>304</v>
      </c>
      <c r="N357" s="66">
        <f t="shared" ref="N357:N359" si="409">+G357*7.09%</f>
        <v>709</v>
      </c>
      <c r="O357" s="66">
        <v>0</v>
      </c>
      <c r="P357" s="66">
        <f t="shared" si="405"/>
        <v>2155</v>
      </c>
      <c r="Q357" s="66">
        <f t="shared" si="388"/>
        <v>616</v>
      </c>
      <c r="R357" s="66">
        <f t="shared" ref="R357:R359" si="410">+K357+L357+N357</f>
        <v>1539</v>
      </c>
      <c r="S357" s="61">
        <f t="shared" ref="S357:S359" si="411">ROUNDUP(G357-Q357,2)</f>
        <v>9384</v>
      </c>
      <c r="T357" s="67">
        <v>111</v>
      </c>
    </row>
    <row r="358" spans="1:20" s="55" customFormat="1" ht="21" customHeight="1" thickBot="1" x14ac:dyDescent="0.45">
      <c r="A358" s="65" t="s">
        <v>837</v>
      </c>
      <c r="B358" s="57" t="s">
        <v>836</v>
      </c>
      <c r="C358" s="57" t="s">
        <v>685</v>
      </c>
      <c r="D358" s="57" t="s">
        <v>54</v>
      </c>
      <c r="E358" s="58" t="s">
        <v>34</v>
      </c>
      <c r="F358" s="58" t="s">
        <v>35</v>
      </c>
      <c r="G358" s="59">
        <v>10000</v>
      </c>
      <c r="H358" s="66">
        <v>0</v>
      </c>
      <c r="I358" s="66">
        <v>25</v>
      </c>
      <c r="J358" s="66">
        <f t="shared" si="406"/>
        <v>287</v>
      </c>
      <c r="K358" s="66">
        <f t="shared" si="382"/>
        <v>710</v>
      </c>
      <c r="L358" s="66">
        <f t="shared" si="407"/>
        <v>120</v>
      </c>
      <c r="M358" s="66">
        <f t="shared" si="408"/>
        <v>304</v>
      </c>
      <c r="N358" s="66">
        <f t="shared" si="409"/>
        <v>709</v>
      </c>
      <c r="O358" s="66">
        <v>0</v>
      </c>
      <c r="P358" s="66">
        <f t="shared" si="405"/>
        <v>2155</v>
      </c>
      <c r="Q358" s="66">
        <f t="shared" si="388"/>
        <v>616</v>
      </c>
      <c r="R358" s="66">
        <f t="shared" si="410"/>
        <v>1539</v>
      </c>
      <c r="S358" s="61">
        <f t="shared" si="411"/>
        <v>9384</v>
      </c>
      <c r="T358" s="67">
        <v>111</v>
      </c>
    </row>
    <row r="359" spans="1:20" s="55" customFormat="1" ht="21" customHeight="1" thickBot="1" x14ac:dyDescent="0.45">
      <c r="A359" s="65" t="s">
        <v>880</v>
      </c>
      <c r="B359" s="57" t="s">
        <v>881</v>
      </c>
      <c r="C359" s="57" t="s">
        <v>685</v>
      </c>
      <c r="D359" s="57" t="s">
        <v>368</v>
      </c>
      <c r="E359" s="58" t="s">
        <v>29</v>
      </c>
      <c r="F359" s="58" t="s">
        <v>35</v>
      </c>
      <c r="G359" s="59">
        <v>10000</v>
      </c>
      <c r="H359" s="66">
        <v>0</v>
      </c>
      <c r="I359" s="66">
        <v>25</v>
      </c>
      <c r="J359" s="66">
        <f t="shared" si="406"/>
        <v>287</v>
      </c>
      <c r="K359" s="66">
        <f t="shared" ref="K359" si="412">ROUNDUP(G359*7.1%,2)</f>
        <v>710</v>
      </c>
      <c r="L359" s="66">
        <f t="shared" si="407"/>
        <v>120</v>
      </c>
      <c r="M359" s="66">
        <f t="shared" si="408"/>
        <v>304</v>
      </c>
      <c r="N359" s="66">
        <f t="shared" si="409"/>
        <v>709</v>
      </c>
      <c r="O359" s="66">
        <v>0</v>
      </c>
      <c r="P359" s="66">
        <f t="shared" ref="P359" si="413">+H359+I359+J359+K359+L359+M359+N359+O359</f>
        <v>2155</v>
      </c>
      <c r="Q359" s="66">
        <f t="shared" ref="Q359" si="414">ROUNDUP(H359+I359+J359+M359+O359,2)</f>
        <v>616</v>
      </c>
      <c r="R359" s="66">
        <f t="shared" si="410"/>
        <v>1539</v>
      </c>
      <c r="S359" s="61">
        <f t="shared" si="411"/>
        <v>9384</v>
      </c>
      <c r="T359" s="67">
        <v>111</v>
      </c>
    </row>
    <row r="360" spans="1:20" s="55" customFormat="1" ht="21" customHeight="1" thickBot="1" x14ac:dyDescent="0.45">
      <c r="A360" s="65" t="s">
        <v>694</v>
      </c>
      <c r="B360" s="57" t="s">
        <v>695</v>
      </c>
      <c r="C360" s="57" t="s">
        <v>696</v>
      </c>
      <c r="D360" s="57" t="s">
        <v>866</v>
      </c>
      <c r="E360" s="58" t="s">
        <v>29</v>
      </c>
      <c r="F360" s="58" t="s">
        <v>40</v>
      </c>
      <c r="G360" s="59">
        <v>31500</v>
      </c>
      <c r="H360" s="66">
        <v>0</v>
      </c>
      <c r="I360" s="66">
        <v>25</v>
      </c>
      <c r="J360" s="66">
        <f t="shared" si="373"/>
        <v>904.05</v>
      </c>
      <c r="K360" s="66">
        <f t="shared" si="382"/>
        <v>2236.5</v>
      </c>
      <c r="L360" s="66">
        <f t="shared" si="387"/>
        <v>378</v>
      </c>
      <c r="M360" s="66">
        <f t="shared" si="383"/>
        <v>957.6</v>
      </c>
      <c r="N360" s="66">
        <f t="shared" si="384"/>
        <v>2233.3500000000004</v>
      </c>
      <c r="O360" s="66">
        <v>0</v>
      </c>
      <c r="P360" s="66">
        <f t="shared" si="405"/>
        <v>6734.5000000000009</v>
      </c>
      <c r="Q360" s="66">
        <f t="shared" si="388"/>
        <v>1886.65</v>
      </c>
      <c r="R360" s="66">
        <f t="shared" si="385"/>
        <v>4847.8500000000004</v>
      </c>
      <c r="S360" s="61">
        <f t="shared" si="386"/>
        <v>29613.35</v>
      </c>
      <c r="T360" s="67">
        <v>111</v>
      </c>
    </row>
    <row r="361" spans="1:20" s="55" customFormat="1" ht="21" customHeight="1" thickBot="1" x14ac:dyDescent="0.45">
      <c r="A361" s="65" t="s">
        <v>697</v>
      </c>
      <c r="B361" s="57" t="s">
        <v>698</v>
      </c>
      <c r="C361" s="57" t="s">
        <v>696</v>
      </c>
      <c r="D361" s="57" t="s">
        <v>166</v>
      </c>
      <c r="E361" s="58" t="s">
        <v>29</v>
      </c>
      <c r="F361" s="58" t="s">
        <v>35</v>
      </c>
      <c r="G361" s="59">
        <v>10000</v>
      </c>
      <c r="H361" s="66">
        <v>0</v>
      </c>
      <c r="I361" s="66">
        <v>25</v>
      </c>
      <c r="J361" s="66">
        <f t="shared" si="373"/>
        <v>287</v>
      </c>
      <c r="K361" s="66">
        <f t="shared" si="382"/>
        <v>710</v>
      </c>
      <c r="L361" s="66">
        <f t="shared" si="387"/>
        <v>120</v>
      </c>
      <c r="M361" s="66">
        <f t="shared" si="383"/>
        <v>304</v>
      </c>
      <c r="N361" s="66">
        <f t="shared" si="384"/>
        <v>709</v>
      </c>
      <c r="O361" s="66">
        <v>0</v>
      </c>
      <c r="P361" s="66">
        <f t="shared" si="405"/>
        <v>2155</v>
      </c>
      <c r="Q361" s="66">
        <f t="shared" si="388"/>
        <v>616</v>
      </c>
      <c r="R361" s="66">
        <f t="shared" si="385"/>
        <v>1539</v>
      </c>
      <c r="S361" s="61">
        <f t="shared" si="386"/>
        <v>9384</v>
      </c>
      <c r="T361" s="67">
        <v>111</v>
      </c>
    </row>
    <row r="362" spans="1:20" s="55" customFormat="1" ht="21" customHeight="1" thickBot="1" x14ac:dyDescent="0.45">
      <c r="A362" s="65" t="s">
        <v>699</v>
      </c>
      <c r="B362" s="57" t="s">
        <v>700</v>
      </c>
      <c r="C362" s="57" t="s">
        <v>696</v>
      </c>
      <c r="D362" s="57" t="s">
        <v>417</v>
      </c>
      <c r="E362" s="58" t="s">
        <v>29</v>
      </c>
      <c r="F362" s="58" t="s">
        <v>98</v>
      </c>
      <c r="G362" s="59">
        <v>10000</v>
      </c>
      <c r="H362" s="66">
        <v>0</v>
      </c>
      <c r="I362" s="66">
        <v>25</v>
      </c>
      <c r="J362" s="66">
        <f t="shared" si="373"/>
        <v>287</v>
      </c>
      <c r="K362" s="66">
        <f t="shared" si="382"/>
        <v>710</v>
      </c>
      <c r="L362" s="66">
        <f t="shared" si="387"/>
        <v>120</v>
      </c>
      <c r="M362" s="66">
        <f t="shared" si="383"/>
        <v>304</v>
      </c>
      <c r="N362" s="66">
        <f t="shared" si="384"/>
        <v>709</v>
      </c>
      <c r="O362" s="66">
        <v>0</v>
      </c>
      <c r="P362" s="66">
        <f t="shared" si="405"/>
        <v>2155</v>
      </c>
      <c r="Q362" s="66">
        <f t="shared" si="388"/>
        <v>616</v>
      </c>
      <c r="R362" s="66">
        <f t="shared" si="385"/>
        <v>1539</v>
      </c>
      <c r="S362" s="61">
        <f t="shared" si="386"/>
        <v>9384</v>
      </c>
      <c r="T362" s="67">
        <v>111</v>
      </c>
    </row>
    <row r="363" spans="1:20" s="55" customFormat="1" ht="20.5" thickBot="1" x14ac:dyDescent="0.45">
      <c r="A363" s="65" t="s">
        <v>701</v>
      </c>
      <c r="B363" s="57" t="s">
        <v>702</v>
      </c>
      <c r="C363" s="57" t="s">
        <v>696</v>
      </c>
      <c r="D363" s="57" t="s">
        <v>88</v>
      </c>
      <c r="E363" s="58" t="s">
        <v>34</v>
      </c>
      <c r="F363" s="58" t="s">
        <v>35</v>
      </c>
      <c r="G363" s="59">
        <v>25000</v>
      </c>
      <c r="H363" s="66">
        <v>0</v>
      </c>
      <c r="I363" s="66">
        <v>25</v>
      </c>
      <c r="J363" s="66">
        <f t="shared" si="373"/>
        <v>717.5</v>
      </c>
      <c r="K363" s="66">
        <f t="shared" si="382"/>
        <v>1775</v>
      </c>
      <c r="L363" s="66">
        <f t="shared" si="387"/>
        <v>300</v>
      </c>
      <c r="M363" s="66">
        <f t="shared" si="383"/>
        <v>760</v>
      </c>
      <c r="N363" s="66">
        <f t="shared" si="384"/>
        <v>1772.5000000000002</v>
      </c>
      <c r="O363" s="66">
        <v>0</v>
      </c>
      <c r="P363" s="66">
        <f t="shared" si="405"/>
        <v>5350</v>
      </c>
      <c r="Q363" s="66">
        <f t="shared" si="388"/>
        <v>1502.5</v>
      </c>
      <c r="R363" s="66">
        <f t="shared" si="385"/>
        <v>3847.5</v>
      </c>
      <c r="S363" s="61">
        <f t="shared" si="386"/>
        <v>23497.5</v>
      </c>
      <c r="T363" s="67">
        <v>111</v>
      </c>
    </row>
    <row r="364" spans="1:20" s="55" customFormat="1" ht="20.5" thickBot="1" x14ac:dyDescent="0.45">
      <c r="A364" s="65" t="s">
        <v>703</v>
      </c>
      <c r="B364" s="57" t="s">
        <v>704</v>
      </c>
      <c r="C364" s="57" t="s">
        <v>705</v>
      </c>
      <c r="D364" s="57" t="s">
        <v>866</v>
      </c>
      <c r="E364" s="58" t="s">
        <v>29</v>
      </c>
      <c r="F364" s="58" t="s">
        <v>40</v>
      </c>
      <c r="G364" s="59">
        <v>33345.74</v>
      </c>
      <c r="H364" s="66">
        <v>0</v>
      </c>
      <c r="I364" s="66">
        <v>25</v>
      </c>
      <c r="J364" s="66">
        <f>G364*2.87%</f>
        <v>957.02273799999989</v>
      </c>
      <c r="K364" s="66">
        <f t="shared" si="382"/>
        <v>2367.5500000000002</v>
      </c>
      <c r="L364" s="66">
        <f t="shared" si="387"/>
        <v>400.14887999999996</v>
      </c>
      <c r="M364" s="66">
        <f t="shared" si="383"/>
        <v>1013.7104959999999</v>
      </c>
      <c r="N364" s="66">
        <f t="shared" si="384"/>
        <v>2364.2129660000001</v>
      </c>
      <c r="O364" s="66">
        <v>0</v>
      </c>
      <c r="P364" s="66">
        <f t="shared" si="405"/>
        <v>7127.6450799999993</v>
      </c>
      <c r="Q364" s="66">
        <f>H364+I364+J364+M364+O364</f>
        <v>1995.7332339999998</v>
      </c>
      <c r="R364" s="66">
        <f t="shared" si="385"/>
        <v>5131.911846</v>
      </c>
      <c r="S364" s="61">
        <f t="shared" si="386"/>
        <v>31350.01</v>
      </c>
      <c r="T364" s="67">
        <v>111</v>
      </c>
    </row>
    <row r="365" spans="1:20" s="55" customFormat="1" ht="21" customHeight="1" thickBot="1" x14ac:dyDescent="0.45">
      <c r="A365" s="65" t="s">
        <v>706</v>
      </c>
      <c r="B365" s="57" t="s">
        <v>707</v>
      </c>
      <c r="C365" s="57" t="s">
        <v>705</v>
      </c>
      <c r="D365" s="57" t="s">
        <v>219</v>
      </c>
      <c r="E365" s="58" t="s">
        <v>29</v>
      </c>
      <c r="F365" s="58" t="s">
        <v>98</v>
      </c>
      <c r="G365" s="59">
        <v>15117.5</v>
      </c>
      <c r="H365" s="66">
        <v>0</v>
      </c>
      <c r="I365" s="66">
        <v>25</v>
      </c>
      <c r="J365" s="66">
        <f>G365*2.87%</f>
        <v>433.87225000000001</v>
      </c>
      <c r="K365" s="66">
        <f t="shared" si="382"/>
        <v>1073.3499999999999</v>
      </c>
      <c r="L365" s="66">
        <f>+G365*1.2%</f>
        <v>181.41</v>
      </c>
      <c r="M365" s="66">
        <f>+G365*3.04%</f>
        <v>459.572</v>
      </c>
      <c r="N365" s="66">
        <f>+G365*7.09%</f>
        <v>1071.8307500000001</v>
      </c>
      <c r="O365" s="66">
        <v>0</v>
      </c>
      <c r="P365" s="66">
        <f t="shared" si="405"/>
        <v>3245.0349999999999</v>
      </c>
      <c r="Q365" s="66">
        <f>H365+I365+J365+M365+O365</f>
        <v>918.44425000000001</v>
      </c>
      <c r="R365" s="66">
        <f>+K365+L365+N365</f>
        <v>2326.5907500000003</v>
      </c>
      <c r="S365" s="61">
        <f t="shared" si="386"/>
        <v>14199.06</v>
      </c>
      <c r="T365" s="67">
        <v>111</v>
      </c>
    </row>
    <row r="366" spans="1:20" s="55" customFormat="1" ht="21" customHeight="1" thickBot="1" x14ac:dyDescent="0.45">
      <c r="A366" s="65" t="s">
        <v>708</v>
      </c>
      <c r="B366" s="57" t="s">
        <v>709</v>
      </c>
      <c r="C366" s="57" t="s">
        <v>705</v>
      </c>
      <c r="D366" s="57" t="s">
        <v>417</v>
      </c>
      <c r="E366" s="58" t="s">
        <v>29</v>
      </c>
      <c r="F366" s="58" t="s">
        <v>98</v>
      </c>
      <c r="G366" s="59">
        <v>10000</v>
      </c>
      <c r="H366" s="66">
        <v>0</v>
      </c>
      <c r="I366" s="66">
        <v>25</v>
      </c>
      <c r="J366" s="66">
        <f t="shared" si="373"/>
        <v>287</v>
      </c>
      <c r="K366" s="66">
        <f t="shared" si="382"/>
        <v>710</v>
      </c>
      <c r="L366" s="66">
        <f t="shared" si="387"/>
        <v>120</v>
      </c>
      <c r="M366" s="66">
        <f t="shared" si="383"/>
        <v>304</v>
      </c>
      <c r="N366" s="66">
        <f t="shared" si="384"/>
        <v>709</v>
      </c>
      <c r="O366" s="66">
        <v>0</v>
      </c>
      <c r="P366" s="66">
        <f t="shared" si="405"/>
        <v>2155</v>
      </c>
      <c r="Q366" s="66">
        <f t="shared" ref="Q366:Q391" si="415">ROUNDUP(H366+I366+J366+M366+O366,2)</f>
        <v>616</v>
      </c>
      <c r="R366" s="66">
        <f t="shared" si="385"/>
        <v>1539</v>
      </c>
      <c r="S366" s="61">
        <f t="shared" si="386"/>
        <v>9384</v>
      </c>
      <c r="T366" s="67">
        <v>111</v>
      </c>
    </row>
    <row r="367" spans="1:20" s="55" customFormat="1" ht="21" customHeight="1" thickBot="1" x14ac:dyDescent="0.45">
      <c r="A367" s="65" t="s">
        <v>710</v>
      </c>
      <c r="B367" s="57" t="s">
        <v>711</v>
      </c>
      <c r="C367" s="57" t="s">
        <v>705</v>
      </c>
      <c r="D367" s="57" t="s">
        <v>166</v>
      </c>
      <c r="E367" s="58" t="s">
        <v>29</v>
      </c>
      <c r="F367" s="58" t="s">
        <v>44</v>
      </c>
      <c r="G367" s="59">
        <v>10000</v>
      </c>
      <c r="H367" s="66">
        <v>0</v>
      </c>
      <c r="I367" s="66">
        <v>25</v>
      </c>
      <c r="J367" s="66">
        <f t="shared" si="373"/>
        <v>287</v>
      </c>
      <c r="K367" s="66">
        <f t="shared" si="382"/>
        <v>710</v>
      </c>
      <c r="L367" s="66">
        <f t="shared" si="387"/>
        <v>120</v>
      </c>
      <c r="M367" s="66">
        <f t="shared" si="383"/>
        <v>304</v>
      </c>
      <c r="N367" s="66">
        <f t="shared" si="384"/>
        <v>709</v>
      </c>
      <c r="O367" s="66">
        <v>0</v>
      </c>
      <c r="P367" s="66">
        <f t="shared" si="405"/>
        <v>2155</v>
      </c>
      <c r="Q367" s="66">
        <f t="shared" si="415"/>
        <v>616</v>
      </c>
      <c r="R367" s="66">
        <f t="shared" si="385"/>
        <v>1539</v>
      </c>
      <c r="S367" s="61">
        <f t="shared" si="386"/>
        <v>9384</v>
      </c>
      <c r="T367" s="67">
        <v>111</v>
      </c>
    </row>
    <row r="368" spans="1:20" s="55" customFormat="1" ht="21" customHeight="1" thickBot="1" x14ac:dyDescent="0.45">
      <c r="A368" s="65" t="s">
        <v>712</v>
      </c>
      <c r="B368" s="57" t="s">
        <v>713</v>
      </c>
      <c r="C368" s="57" t="s">
        <v>705</v>
      </c>
      <c r="D368" s="57" t="s">
        <v>117</v>
      </c>
      <c r="E368" s="58" t="s">
        <v>29</v>
      </c>
      <c r="F368" s="58" t="s">
        <v>35</v>
      </c>
      <c r="G368" s="59">
        <v>10000</v>
      </c>
      <c r="H368" s="66">
        <v>0</v>
      </c>
      <c r="I368" s="66">
        <v>25</v>
      </c>
      <c r="J368" s="66">
        <f t="shared" si="373"/>
        <v>287</v>
      </c>
      <c r="K368" s="66">
        <f t="shared" si="382"/>
        <v>710</v>
      </c>
      <c r="L368" s="66">
        <f t="shared" si="387"/>
        <v>120</v>
      </c>
      <c r="M368" s="66">
        <f t="shared" si="383"/>
        <v>304</v>
      </c>
      <c r="N368" s="66">
        <f t="shared" si="384"/>
        <v>709</v>
      </c>
      <c r="O368" s="66">
        <v>0</v>
      </c>
      <c r="P368" s="66">
        <f t="shared" si="405"/>
        <v>2155</v>
      </c>
      <c r="Q368" s="66">
        <f t="shared" si="415"/>
        <v>616</v>
      </c>
      <c r="R368" s="66">
        <f t="shared" si="385"/>
        <v>1539</v>
      </c>
      <c r="S368" s="61">
        <f t="shared" si="386"/>
        <v>9384</v>
      </c>
      <c r="T368" s="67">
        <v>111</v>
      </c>
    </row>
    <row r="369" spans="1:20" s="64" customFormat="1" ht="20.5" thickBot="1" x14ac:dyDescent="0.45">
      <c r="A369" s="65" t="s">
        <v>928</v>
      </c>
      <c r="B369" s="57" t="s">
        <v>927</v>
      </c>
      <c r="C369" s="57" t="s">
        <v>705</v>
      </c>
      <c r="D369" s="57" t="s">
        <v>395</v>
      </c>
      <c r="E369" s="58" t="s">
        <v>29</v>
      </c>
      <c r="F369" s="58" t="s">
        <v>35</v>
      </c>
      <c r="G369" s="59">
        <v>10000</v>
      </c>
      <c r="H369" s="59">
        <v>0</v>
      </c>
      <c r="I369" s="66">
        <v>25</v>
      </c>
      <c r="J369" s="66">
        <f t="shared" si="373"/>
        <v>287</v>
      </c>
      <c r="K369" s="66">
        <f t="shared" si="382"/>
        <v>710</v>
      </c>
      <c r="L369" s="66">
        <f t="shared" si="387"/>
        <v>120</v>
      </c>
      <c r="M369" s="66">
        <f t="shared" si="383"/>
        <v>304</v>
      </c>
      <c r="N369" s="66">
        <f t="shared" si="384"/>
        <v>709</v>
      </c>
      <c r="O369" s="66">
        <v>0</v>
      </c>
      <c r="P369" s="66">
        <f t="shared" si="405"/>
        <v>2155</v>
      </c>
      <c r="Q369" s="66">
        <f t="shared" si="415"/>
        <v>616</v>
      </c>
      <c r="R369" s="66">
        <f t="shared" si="385"/>
        <v>1539</v>
      </c>
      <c r="S369" s="66">
        <f t="shared" si="386"/>
        <v>9384</v>
      </c>
      <c r="T369" s="61">
        <v>111</v>
      </c>
    </row>
    <row r="370" spans="1:20" s="55" customFormat="1" ht="21" customHeight="1" thickBot="1" x14ac:dyDescent="0.45">
      <c r="A370" s="65" t="s">
        <v>714</v>
      </c>
      <c r="B370" s="57" t="s">
        <v>715</v>
      </c>
      <c r="C370" s="57" t="s">
        <v>705</v>
      </c>
      <c r="D370" s="57" t="s">
        <v>716</v>
      </c>
      <c r="E370" s="58" t="s">
        <v>34</v>
      </c>
      <c r="F370" s="58" t="s">
        <v>35</v>
      </c>
      <c r="G370" s="59">
        <v>10000</v>
      </c>
      <c r="H370" s="66">
        <v>0</v>
      </c>
      <c r="I370" s="66">
        <v>25</v>
      </c>
      <c r="J370" s="66">
        <f t="shared" si="373"/>
        <v>287</v>
      </c>
      <c r="K370" s="66">
        <f t="shared" si="382"/>
        <v>710</v>
      </c>
      <c r="L370" s="66">
        <f t="shared" si="387"/>
        <v>120</v>
      </c>
      <c r="M370" s="66">
        <f t="shared" si="383"/>
        <v>304</v>
      </c>
      <c r="N370" s="66">
        <f t="shared" si="384"/>
        <v>709</v>
      </c>
      <c r="O370" s="66">
        <v>0</v>
      </c>
      <c r="P370" s="66">
        <f t="shared" si="405"/>
        <v>2155</v>
      </c>
      <c r="Q370" s="66">
        <f t="shared" si="415"/>
        <v>616</v>
      </c>
      <c r="R370" s="66">
        <f t="shared" si="385"/>
        <v>1539</v>
      </c>
      <c r="S370" s="61">
        <f t="shared" si="386"/>
        <v>9384</v>
      </c>
      <c r="T370" s="67">
        <v>111</v>
      </c>
    </row>
    <row r="371" spans="1:20" s="55" customFormat="1" ht="21" customHeight="1" thickBot="1" x14ac:dyDescent="0.45">
      <c r="A371" s="65" t="s">
        <v>717</v>
      </c>
      <c r="B371" s="57" t="s">
        <v>718</v>
      </c>
      <c r="C371" s="57" t="s">
        <v>705</v>
      </c>
      <c r="D371" s="57" t="s">
        <v>166</v>
      </c>
      <c r="E371" s="58" t="s">
        <v>29</v>
      </c>
      <c r="F371" s="58" t="s">
        <v>35</v>
      </c>
      <c r="G371" s="59">
        <v>10000</v>
      </c>
      <c r="H371" s="66">
        <v>0</v>
      </c>
      <c r="I371" s="66">
        <v>25</v>
      </c>
      <c r="J371" s="66">
        <f t="shared" si="373"/>
        <v>287</v>
      </c>
      <c r="K371" s="66">
        <f t="shared" si="382"/>
        <v>710</v>
      </c>
      <c r="L371" s="66">
        <f t="shared" si="387"/>
        <v>120</v>
      </c>
      <c r="M371" s="66">
        <f t="shared" si="383"/>
        <v>304</v>
      </c>
      <c r="N371" s="66">
        <f t="shared" si="384"/>
        <v>709</v>
      </c>
      <c r="O371" s="66">
        <v>0</v>
      </c>
      <c r="P371" s="66">
        <f t="shared" si="405"/>
        <v>2155</v>
      </c>
      <c r="Q371" s="66">
        <f t="shared" si="415"/>
        <v>616</v>
      </c>
      <c r="R371" s="66">
        <f t="shared" si="385"/>
        <v>1539</v>
      </c>
      <c r="S371" s="61">
        <f t="shared" si="386"/>
        <v>9384</v>
      </c>
      <c r="T371" s="67">
        <v>111</v>
      </c>
    </row>
    <row r="372" spans="1:20" s="55" customFormat="1" ht="21" customHeight="1" thickBot="1" x14ac:dyDescent="0.45">
      <c r="A372" s="65" t="s">
        <v>784</v>
      </c>
      <c r="B372" s="57" t="s">
        <v>785</v>
      </c>
      <c r="C372" s="57" t="s">
        <v>705</v>
      </c>
      <c r="D372" s="57" t="s">
        <v>88</v>
      </c>
      <c r="E372" s="58" t="s">
        <v>34</v>
      </c>
      <c r="F372" s="58" t="s">
        <v>35</v>
      </c>
      <c r="G372" s="59">
        <v>25000</v>
      </c>
      <c r="H372" s="66">
        <v>0</v>
      </c>
      <c r="I372" s="66">
        <v>25</v>
      </c>
      <c r="J372" s="66">
        <f t="shared" ref="J372:J373" si="416">ROUNDUP(G372*2.87%,2)</f>
        <v>717.5</v>
      </c>
      <c r="K372" s="66">
        <f t="shared" si="382"/>
        <v>1775</v>
      </c>
      <c r="L372" s="66">
        <f t="shared" ref="L372:L373" si="417">+G372*1.2%</f>
        <v>300</v>
      </c>
      <c r="M372" s="66">
        <f t="shared" ref="M372:M373" si="418">+G372*3.04%</f>
        <v>760</v>
      </c>
      <c r="N372" s="66">
        <f t="shared" ref="N372:N373" si="419">+G372*7.09%</f>
        <v>1772.5000000000002</v>
      </c>
      <c r="O372" s="66">
        <v>0</v>
      </c>
      <c r="P372" s="66">
        <f t="shared" ref="P372:P373" si="420">+H372+I372+J372+K372+L372+M372+N372+O372</f>
        <v>5350</v>
      </c>
      <c r="Q372" s="66">
        <f t="shared" ref="Q372:Q373" si="421">ROUNDUP(H372+I372+J372+M372+O372,2)</f>
        <v>1502.5</v>
      </c>
      <c r="R372" s="66">
        <f t="shared" ref="R372:R373" si="422">+K372+L372+N372</f>
        <v>3847.5</v>
      </c>
      <c r="S372" s="61">
        <f t="shared" ref="S372:S373" si="423">ROUNDUP(G372-Q372,2)</f>
        <v>23497.5</v>
      </c>
      <c r="T372" s="67">
        <v>111</v>
      </c>
    </row>
    <row r="373" spans="1:20" s="55" customFormat="1" ht="21" customHeight="1" thickBot="1" x14ac:dyDescent="0.45">
      <c r="A373" s="65" t="s">
        <v>828</v>
      </c>
      <c r="B373" s="57" t="s">
        <v>829</v>
      </c>
      <c r="C373" s="57" t="s">
        <v>705</v>
      </c>
      <c r="D373" s="57" t="s">
        <v>166</v>
      </c>
      <c r="E373" s="58" t="s">
        <v>29</v>
      </c>
      <c r="F373" s="58" t="s">
        <v>35</v>
      </c>
      <c r="G373" s="59">
        <v>10000</v>
      </c>
      <c r="H373" s="66">
        <v>0</v>
      </c>
      <c r="I373" s="66">
        <v>25</v>
      </c>
      <c r="J373" s="66">
        <f t="shared" si="416"/>
        <v>287</v>
      </c>
      <c r="K373" s="66">
        <f t="shared" si="382"/>
        <v>710</v>
      </c>
      <c r="L373" s="66">
        <f t="shared" si="417"/>
        <v>120</v>
      </c>
      <c r="M373" s="66">
        <f t="shared" si="418"/>
        <v>304</v>
      </c>
      <c r="N373" s="66">
        <f t="shared" si="419"/>
        <v>709</v>
      </c>
      <c r="O373" s="66">
        <v>0</v>
      </c>
      <c r="P373" s="66">
        <f t="shared" si="420"/>
        <v>2155</v>
      </c>
      <c r="Q373" s="66">
        <f t="shared" si="421"/>
        <v>616</v>
      </c>
      <c r="R373" s="66">
        <f t="shared" si="422"/>
        <v>1539</v>
      </c>
      <c r="S373" s="61">
        <f t="shared" si="423"/>
        <v>9384</v>
      </c>
      <c r="T373" s="67">
        <v>111</v>
      </c>
    </row>
    <row r="374" spans="1:20" s="55" customFormat="1" ht="21" customHeight="1" thickBot="1" x14ac:dyDescent="0.45">
      <c r="A374" s="65" t="s">
        <v>851</v>
      </c>
      <c r="B374" s="57" t="s">
        <v>852</v>
      </c>
      <c r="C374" s="57" t="s">
        <v>705</v>
      </c>
      <c r="D374" s="57" t="s">
        <v>88</v>
      </c>
      <c r="E374" s="58" t="s">
        <v>34</v>
      </c>
      <c r="F374" s="58" t="s">
        <v>35</v>
      </c>
      <c r="G374" s="59">
        <v>15000</v>
      </c>
      <c r="H374" s="66">
        <v>0</v>
      </c>
      <c r="I374" s="66">
        <v>25</v>
      </c>
      <c r="J374" s="66">
        <f t="shared" si="373"/>
        <v>430.5</v>
      </c>
      <c r="K374" s="66">
        <f t="shared" si="382"/>
        <v>1065</v>
      </c>
      <c r="L374" s="66">
        <f t="shared" si="387"/>
        <v>180</v>
      </c>
      <c r="M374" s="66">
        <f t="shared" si="383"/>
        <v>456</v>
      </c>
      <c r="N374" s="66">
        <f t="shared" si="384"/>
        <v>1063.5</v>
      </c>
      <c r="O374" s="66">
        <v>1587.38</v>
      </c>
      <c r="P374" s="66">
        <f t="shared" si="405"/>
        <v>4807.38</v>
      </c>
      <c r="Q374" s="66">
        <f t="shared" si="415"/>
        <v>2498.88</v>
      </c>
      <c r="R374" s="66">
        <f t="shared" si="385"/>
        <v>2308.5</v>
      </c>
      <c r="S374" s="61">
        <f t="shared" si="386"/>
        <v>12501.12</v>
      </c>
      <c r="T374" s="67">
        <v>111</v>
      </c>
    </row>
    <row r="375" spans="1:20" s="55" customFormat="1" ht="21" customHeight="1" thickBot="1" x14ac:dyDescent="0.45">
      <c r="A375" s="65" t="s">
        <v>892</v>
      </c>
      <c r="B375" s="57" t="s">
        <v>893</v>
      </c>
      <c r="C375" s="57" t="s">
        <v>705</v>
      </c>
      <c r="D375" s="57" t="s">
        <v>117</v>
      </c>
      <c r="E375" s="58" t="s">
        <v>29</v>
      </c>
      <c r="F375" s="58" t="s">
        <v>35</v>
      </c>
      <c r="G375" s="59">
        <v>10000</v>
      </c>
      <c r="H375" s="66">
        <v>0</v>
      </c>
      <c r="I375" s="66">
        <v>25</v>
      </c>
      <c r="J375" s="66">
        <f t="shared" ref="J375" si="424">ROUNDUP(G375*2.87%,2)</f>
        <v>287</v>
      </c>
      <c r="K375" s="66">
        <f t="shared" ref="K375" si="425">ROUNDUP(G375*7.1%,2)</f>
        <v>710</v>
      </c>
      <c r="L375" s="66">
        <f t="shared" ref="L375" si="426">+G375*1.2%</f>
        <v>120</v>
      </c>
      <c r="M375" s="66">
        <f t="shared" ref="M375" si="427">+G375*3.04%</f>
        <v>304</v>
      </c>
      <c r="N375" s="66">
        <f t="shared" ref="N375" si="428">+G375*7.09%</f>
        <v>709</v>
      </c>
      <c r="O375" s="66">
        <v>0</v>
      </c>
      <c r="P375" s="66">
        <f t="shared" ref="P375" si="429">+H375+I375+J375+K375+L375+M375+N375+O375</f>
        <v>2155</v>
      </c>
      <c r="Q375" s="66">
        <f t="shared" ref="Q375" si="430">ROUNDUP(H375+I375+J375+M375+O375,2)</f>
        <v>616</v>
      </c>
      <c r="R375" s="66">
        <f t="shared" ref="R375" si="431">+K375+L375+N375</f>
        <v>1539</v>
      </c>
      <c r="S375" s="61">
        <f t="shared" ref="S375" si="432">ROUNDUP(G375-Q375,2)</f>
        <v>9384</v>
      </c>
      <c r="T375" s="67">
        <v>111</v>
      </c>
    </row>
    <row r="376" spans="1:20" s="55" customFormat="1" ht="21" customHeight="1" thickBot="1" x14ac:dyDescent="0.45">
      <c r="A376" s="65" t="s">
        <v>813</v>
      </c>
      <c r="B376" s="57" t="s">
        <v>814</v>
      </c>
      <c r="C376" s="57" t="s">
        <v>719</v>
      </c>
      <c r="D376" s="57" t="s">
        <v>866</v>
      </c>
      <c r="E376" s="58" t="s">
        <v>29</v>
      </c>
      <c r="F376" s="58" t="s">
        <v>35</v>
      </c>
      <c r="G376" s="59">
        <v>31500</v>
      </c>
      <c r="H376" s="66">
        <v>0</v>
      </c>
      <c r="I376" s="66">
        <v>25</v>
      </c>
      <c r="J376" s="66">
        <f t="shared" si="373"/>
        <v>904.05</v>
      </c>
      <c r="K376" s="66">
        <f t="shared" si="382"/>
        <v>2236.5</v>
      </c>
      <c r="L376" s="66">
        <f t="shared" si="387"/>
        <v>378</v>
      </c>
      <c r="M376" s="66">
        <f t="shared" si="383"/>
        <v>957.6</v>
      </c>
      <c r="N376" s="66">
        <f t="shared" si="384"/>
        <v>2233.3500000000004</v>
      </c>
      <c r="O376" s="66">
        <v>0</v>
      </c>
      <c r="P376" s="66">
        <f t="shared" ref="P376" si="433">+H376+I376+J376+K376+L376+M376+N376+O376</f>
        <v>6734.5000000000009</v>
      </c>
      <c r="Q376" s="66">
        <f t="shared" ref="Q376" si="434">ROUNDUP(H376+I376+J376+M376+O376,2)</f>
        <v>1886.65</v>
      </c>
      <c r="R376" s="66">
        <f t="shared" si="385"/>
        <v>4847.8500000000004</v>
      </c>
      <c r="S376" s="61">
        <f t="shared" si="386"/>
        <v>29613.35</v>
      </c>
      <c r="T376" s="67">
        <v>111</v>
      </c>
    </row>
    <row r="377" spans="1:20" s="55" customFormat="1" ht="21" customHeight="1" thickBot="1" x14ac:dyDescent="0.45">
      <c r="A377" s="65" t="s">
        <v>782</v>
      </c>
      <c r="B377" s="57" t="s">
        <v>783</v>
      </c>
      <c r="C377" s="57" t="s">
        <v>719</v>
      </c>
      <c r="D377" s="57" t="s">
        <v>54</v>
      </c>
      <c r="E377" s="58" t="s">
        <v>34</v>
      </c>
      <c r="F377" s="58" t="s">
        <v>35</v>
      </c>
      <c r="G377" s="59">
        <v>15000</v>
      </c>
      <c r="H377" s="66">
        <v>0</v>
      </c>
      <c r="I377" s="66">
        <v>25</v>
      </c>
      <c r="J377" s="66">
        <f t="shared" ref="J377" si="435">ROUNDUP(G377*2.87%,2)</f>
        <v>430.5</v>
      </c>
      <c r="K377" s="66">
        <f t="shared" si="382"/>
        <v>1065</v>
      </c>
      <c r="L377" s="66">
        <f t="shared" ref="L377" si="436">+G377*1.2%</f>
        <v>180</v>
      </c>
      <c r="M377" s="66">
        <f t="shared" ref="M377" si="437">+G377*3.04%</f>
        <v>456</v>
      </c>
      <c r="N377" s="66">
        <f t="shared" ref="N377" si="438">+G377*7.09%</f>
        <v>1063.5</v>
      </c>
      <c r="O377" s="66">
        <v>0</v>
      </c>
      <c r="P377" s="66">
        <f t="shared" si="405"/>
        <v>3220</v>
      </c>
      <c r="Q377" s="66">
        <f t="shared" si="415"/>
        <v>911.5</v>
      </c>
      <c r="R377" s="66">
        <f t="shared" ref="R377" si="439">+K377+L377+N377</f>
        <v>2308.5</v>
      </c>
      <c r="S377" s="61">
        <f t="shared" ref="S377" si="440">ROUNDUP(G377-Q377,2)</f>
        <v>14088.5</v>
      </c>
      <c r="T377" s="67">
        <v>111</v>
      </c>
    </row>
    <row r="378" spans="1:20" s="55" customFormat="1" ht="21" customHeight="1" thickBot="1" x14ac:dyDescent="0.45">
      <c r="A378" s="65" t="s">
        <v>786</v>
      </c>
      <c r="B378" s="57" t="s">
        <v>787</v>
      </c>
      <c r="C378" s="57" t="s">
        <v>719</v>
      </c>
      <c r="D378" s="57" t="s">
        <v>63</v>
      </c>
      <c r="E378" s="58" t="s">
        <v>29</v>
      </c>
      <c r="F378" s="58" t="s">
        <v>35</v>
      </c>
      <c r="G378" s="59">
        <v>20000</v>
      </c>
      <c r="H378" s="66">
        <v>0</v>
      </c>
      <c r="I378" s="66">
        <v>25</v>
      </c>
      <c r="J378" s="66">
        <f t="shared" si="373"/>
        <v>574</v>
      </c>
      <c r="K378" s="66">
        <f t="shared" si="382"/>
        <v>1420</v>
      </c>
      <c r="L378" s="66">
        <f t="shared" si="387"/>
        <v>240</v>
      </c>
      <c r="M378" s="66">
        <f t="shared" si="383"/>
        <v>608</v>
      </c>
      <c r="N378" s="66">
        <f t="shared" si="384"/>
        <v>1418</v>
      </c>
      <c r="O378" s="66">
        <v>0</v>
      </c>
      <c r="P378" s="66">
        <f t="shared" si="405"/>
        <v>4285</v>
      </c>
      <c r="Q378" s="66">
        <f t="shared" si="415"/>
        <v>1207</v>
      </c>
      <c r="R378" s="66">
        <f t="shared" si="385"/>
        <v>3078</v>
      </c>
      <c r="S378" s="61">
        <f t="shared" si="386"/>
        <v>18793</v>
      </c>
      <c r="T378" s="67">
        <v>111</v>
      </c>
    </row>
    <row r="379" spans="1:20" s="55" customFormat="1" ht="21" customHeight="1" thickBot="1" x14ac:dyDescent="0.45">
      <c r="A379" s="65" t="s">
        <v>720</v>
      </c>
      <c r="B379" s="57" t="s">
        <v>721</v>
      </c>
      <c r="C379" s="57" t="s">
        <v>722</v>
      </c>
      <c r="D379" s="57" t="s">
        <v>866</v>
      </c>
      <c r="E379" s="58" t="s">
        <v>34</v>
      </c>
      <c r="F379" s="58" t="s">
        <v>40</v>
      </c>
      <c r="G379" s="59">
        <v>28350</v>
      </c>
      <c r="H379" s="66">
        <v>0</v>
      </c>
      <c r="I379" s="66">
        <v>25</v>
      </c>
      <c r="J379" s="66">
        <f t="shared" si="373"/>
        <v>813.65</v>
      </c>
      <c r="K379" s="66">
        <f t="shared" si="382"/>
        <v>2012.85</v>
      </c>
      <c r="L379" s="66">
        <f>+G379*1.2%</f>
        <v>340.2</v>
      </c>
      <c r="M379" s="66">
        <f>+G379*3.04%</f>
        <v>861.84</v>
      </c>
      <c r="N379" s="66">
        <f>+G379*7.09%</f>
        <v>2010.0150000000001</v>
      </c>
      <c r="O379" s="66">
        <v>0</v>
      </c>
      <c r="P379" s="66">
        <f t="shared" si="405"/>
        <v>6063.5550000000003</v>
      </c>
      <c r="Q379" s="66">
        <f t="shared" si="415"/>
        <v>1700.49</v>
      </c>
      <c r="R379" s="66">
        <f>+K379+L379+N379</f>
        <v>4363.0649999999996</v>
      </c>
      <c r="S379" s="61">
        <f t="shared" si="386"/>
        <v>26649.51</v>
      </c>
      <c r="T379" s="67">
        <v>111</v>
      </c>
    </row>
    <row r="380" spans="1:20" s="55" customFormat="1" ht="21" customHeight="1" thickBot="1" x14ac:dyDescent="0.45">
      <c r="A380" s="65" t="s">
        <v>723</v>
      </c>
      <c r="B380" s="57" t="s">
        <v>724</v>
      </c>
      <c r="C380" s="57" t="s">
        <v>722</v>
      </c>
      <c r="D380" s="57" t="s">
        <v>101</v>
      </c>
      <c r="E380" s="58" t="s">
        <v>34</v>
      </c>
      <c r="F380" s="58" t="s">
        <v>35</v>
      </c>
      <c r="G380" s="59">
        <v>10000</v>
      </c>
      <c r="H380" s="66">
        <v>0</v>
      </c>
      <c r="I380" s="66">
        <v>25</v>
      </c>
      <c r="J380" s="66">
        <f t="shared" ref="J380" si="441">ROUNDUP(G380*2.87%,2)</f>
        <v>287</v>
      </c>
      <c r="K380" s="66">
        <f t="shared" si="382"/>
        <v>710</v>
      </c>
      <c r="L380" s="66">
        <f t="shared" ref="L380" si="442">+G380*1.2%</f>
        <v>120</v>
      </c>
      <c r="M380" s="66">
        <f t="shared" ref="M380" si="443">+G380*3.04%</f>
        <v>304</v>
      </c>
      <c r="N380" s="66">
        <f t="shared" ref="N380" si="444">+G380*7.09%</f>
        <v>709</v>
      </c>
      <c r="O380" s="66">
        <v>0</v>
      </c>
      <c r="P380" s="66">
        <f t="shared" ref="P380" si="445">+H380+I380+J380+K380+L380+M380+N380+O380</f>
        <v>2155</v>
      </c>
      <c r="Q380" s="66">
        <f t="shared" ref="Q380" si="446">ROUNDUP(H380+I380+J380+M380+O380,2)</f>
        <v>616</v>
      </c>
      <c r="R380" s="66">
        <f t="shared" ref="R380" si="447">+K380+L380+N380</f>
        <v>1539</v>
      </c>
      <c r="S380" s="61">
        <f t="shared" ref="S380" si="448">ROUNDUP(G380-Q380,2)</f>
        <v>9384</v>
      </c>
      <c r="T380" s="67">
        <v>111</v>
      </c>
    </row>
    <row r="381" spans="1:20" s="55" customFormat="1" ht="40.5" thickBot="1" x14ac:dyDescent="0.45">
      <c r="A381" s="65" t="s">
        <v>825</v>
      </c>
      <c r="B381" s="57" t="s">
        <v>826</v>
      </c>
      <c r="C381" s="57" t="s">
        <v>722</v>
      </c>
      <c r="D381" s="57" t="s">
        <v>166</v>
      </c>
      <c r="E381" s="58" t="s">
        <v>29</v>
      </c>
      <c r="F381" s="58" t="s">
        <v>35</v>
      </c>
      <c r="G381" s="59">
        <v>10000</v>
      </c>
      <c r="H381" s="66">
        <v>0</v>
      </c>
      <c r="I381" s="66">
        <v>25</v>
      </c>
      <c r="J381" s="66">
        <f t="shared" si="373"/>
        <v>287</v>
      </c>
      <c r="K381" s="66">
        <f t="shared" si="382"/>
        <v>710</v>
      </c>
      <c r="L381" s="66">
        <f t="shared" si="387"/>
        <v>120</v>
      </c>
      <c r="M381" s="66">
        <f t="shared" si="383"/>
        <v>304</v>
      </c>
      <c r="N381" s="66">
        <f t="shared" si="384"/>
        <v>709</v>
      </c>
      <c r="O381" s="66">
        <v>0</v>
      </c>
      <c r="P381" s="66">
        <f t="shared" si="405"/>
        <v>2155</v>
      </c>
      <c r="Q381" s="66">
        <f t="shared" si="415"/>
        <v>616</v>
      </c>
      <c r="R381" s="66">
        <f t="shared" si="385"/>
        <v>1539</v>
      </c>
      <c r="S381" s="61">
        <f t="shared" si="386"/>
        <v>9384</v>
      </c>
      <c r="T381" s="67">
        <v>111</v>
      </c>
    </row>
    <row r="382" spans="1:20" s="55" customFormat="1" ht="21" customHeight="1" thickBot="1" x14ac:dyDescent="0.45">
      <c r="A382" s="65" t="s">
        <v>725</v>
      </c>
      <c r="B382" s="57" t="s">
        <v>726</v>
      </c>
      <c r="C382" s="57" t="s">
        <v>727</v>
      </c>
      <c r="D382" s="57" t="s">
        <v>866</v>
      </c>
      <c r="E382" s="58" t="s">
        <v>29</v>
      </c>
      <c r="F382" s="58" t="s">
        <v>40</v>
      </c>
      <c r="G382" s="59">
        <v>31500</v>
      </c>
      <c r="H382" s="66">
        <v>0</v>
      </c>
      <c r="I382" s="66">
        <v>25</v>
      </c>
      <c r="J382" s="66">
        <f t="shared" si="373"/>
        <v>904.05</v>
      </c>
      <c r="K382" s="66">
        <f t="shared" si="382"/>
        <v>2236.5</v>
      </c>
      <c r="L382" s="66">
        <f t="shared" si="387"/>
        <v>378</v>
      </c>
      <c r="M382" s="66">
        <f t="shared" si="383"/>
        <v>957.6</v>
      </c>
      <c r="N382" s="66">
        <f t="shared" si="384"/>
        <v>2233.3500000000004</v>
      </c>
      <c r="O382" s="66">
        <v>0</v>
      </c>
      <c r="P382" s="66">
        <f t="shared" si="405"/>
        <v>6734.5000000000009</v>
      </c>
      <c r="Q382" s="66">
        <f t="shared" si="415"/>
        <v>1886.65</v>
      </c>
      <c r="R382" s="66">
        <f t="shared" si="385"/>
        <v>4847.8500000000004</v>
      </c>
      <c r="S382" s="61">
        <f t="shared" si="386"/>
        <v>29613.35</v>
      </c>
      <c r="T382" s="67">
        <v>111</v>
      </c>
    </row>
    <row r="383" spans="1:20" s="55" customFormat="1" ht="21" customHeight="1" thickBot="1" x14ac:dyDescent="0.45">
      <c r="A383" s="65" t="s">
        <v>728</v>
      </c>
      <c r="B383" s="57" t="s">
        <v>729</v>
      </c>
      <c r="C383" s="57" t="s">
        <v>727</v>
      </c>
      <c r="D383" s="57" t="s">
        <v>417</v>
      </c>
      <c r="E383" s="58" t="s">
        <v>29</v>
      </c>
      <c r="F383" s="58" t="s">
        <v>98</v>
      </c>
      <c r="G383" s="59">
        <v>13200</v>
      </c>
      <c r="H383" s="66">
        <v>0</v>
      </c>
      <c r="I383" s="66">
        <v>25</v>
      </c>
      <c r="J383" s="66">
        <f t="shared" si="373"/>
        <v>378.84</v>
      </c>
      <c r="K383" s="66">
        <f t="shared" si="382"/>
        <v>937.2</v>
      </c>
      <c r="L383" s="66">
        <f t="shared" si="387"/>
        <v>158.4</v>
      </c>
      <c r="M383" s="66">
        <f t="shared" si="383"/>
        <v>401.28</v>
      </c>
      <c r="N383" s="66">
        <f t="shared" si="384"/>
        <v>935.88000000000011</v>
      </c>
      <c r="O383" s="66">
        <v>0</v>
      </c>
      <c r="P383" s="66">
        <f t="shared" si="405"/>
        <v>2836.6000000000004</v>
      </c>
      <c r="Q383" s="66">
        <f t="shared" si="415"/>
        <v>805.12</v>
      </c>
      <c r="R383" s="66">
        <f t="shared" si="385"/>
        <v>2031.4800000000002</v>
      </c>
      <c r="S383" s="61">
        <f t="shared" si="386"/>
        <v>12394.88</v>
      </c>
      <c r="T383" s="67">
        <v>111</v>
      </c>
    </row>
    <row r="384" spans="1:20" s="55" customFormat="1" ht="21" customHeight="1" thickBot="1" x14ac:dyDescent="0.45">
      <c r="A384" s="65" t="s">
        <v>730</v>
      </c>
      <c r="B384" s="57" t="s">
        <v>731</v>
      </c>
      <c r="C384" s="57" t="s">
        <v>732</v>
      </c>
      <c r="D384" s="57" t="s">
        <v>866</v>
      </c>
      <c r="E384" s="58" t="s">
        <v>29</v>
      </c>
      <c r="F384" s="58" t="s">
        <v>40</v>
      </c>
      <c r="G384" s="59">
        <v>31500</v>
      </c>
      <c r="H384" s="66">
        <v>0</v>
      </c>
      <c r="I384" s="66">
        <v>25</v>
      </c>
      <c r="J384" s="66">
        <f t="shared" si="373"/>
        <v>904.05</v>
      </c>
      <c r="K384" s="66">
        <f t="shared" si="382"/>
        <v>2236.5</v>
      </c>
      <c r="L384" s="66">
        <f t="shared" si="387"/>
        <v>378</v>
      </c>
      <c r="M384" s="66">
        <f t="shared" si="383"/>
        <v>957.6</v>
      </c>
      <c r="N384" s="66">
        <f t="shared" si="384"/>
        <v>2233.3500000000004</v>
      </c>
      <c r="O384" s="66">
        <v>2983.38</v>
      </c>
      <c r="P384" s="66">
        <f t="shared" si="405"/>
        <v>9717.880000000001</v>
      </c>
      <c r="Q384" s="66">
        <f t="shared" si="415"/>
        <v>4870.03</v>
      </c>
      <c r="R384" s="66">
        <f t="shared" si="385"/>
        <v>4847.8500000000004</v>
      </c>
      <c r="S384" s="61">
        <f t="shared" si="386"/>
        <v>26629.97</v>
      </c>
      <c r="T384" s="67">
        <v>111</v>
      </c>
    </row>
    <row r="385" spans="1:20" s="55" customFormat="1" ht="21" customHeight="1" thickBot="1" x14ac:dyDescent="0.45">
      <c r="A385" s="65" t="s">
        <v>973</v>
      </c>
      <c r="B385" s="57" t="s">
        <v>972</v>
      </c>
      <c r="C385" s="57" t="s">
        <v>732</v>
      </c>
      <c r="D385" s="57" t="s">
        <v>969</v>
      </c>
      <c r="E385" s="58" t="s">
        <v>34</v>
      </c>
      <c r="F385" s="58" t="s">
        <v>35</v>
      </c>
      <c r="G385" s="59">
        <v>10000</v>
      </c>
      <c r="H385" s="66">
        <v>0</v>
      </c>
      <c r="I385" s="66">
        <v>25</v>
      </c>
      <c r="J385" s="66">
        <f t="shared" ref="J385" si="449">ROUNDUP(G385*2.87%,2)</f>
        <v>287</v>
      </c>
      <c r="K385" s="66">
        <f t="shared" ref="K385" si="450">ROUNDUP(G385*7.1%,2)</f>
        <v>710</v>
      </c>
      <c r="L385" s="66">
        <f t="shared" ref="L385" si="451">+G385*1.2%</f>
        <v>120</v>
      </c>
      <c r="M385" s="66">
        <f t="shared" ref="M385" si="452">+G385*3.04%</f>
        <v>304</v>
      </c>
      <c r="N385" s="66">
        <f t="shared" ref="N385" si="453">+G385*7.09%</f>
        <v>709</v>
      </c>
      <c r="O385" s="66">
        <v>0</v>
      </c>
      <c r="P385" s="66">
        <f t="shared" ref="P385" si="454">+H385+I385+J385+K385+L385+M385+N385+O385</f>
        <v>2155</v>
      </c>
      <c r="Q385" s="66">
        <f t="shared" ref="Q385" si="455">ROUNDUP(H385+I385+J385+M385+O385,2)</f>
        <v>616</v>
      </c>
      <c r="R385" s="66">
        <f t="shared" ref="R385" si="456">+K385+L385+N385</f>
        <v>1539</v>
      </c>
      <c r="S385" s="61">
        <f t="shared" ref="S385" si="457">ROUNDUP(G385-Q385,2)</f>
        <v>9384</v>
      </c>
      <c r="T385" s="67">
        <v>111</v>
      </c>
    </row>
    <row r="386" spans="1:20" s="55" customFormat="1" ht="21" customHeight="1" thickBot="1" x14ac:dyDescent="0.45">
      <c r="A386" s="65" t="s">
        <v>733</v>
      </c>
      <c r="B386" s="57" t="s">
        <v>734</v>
      </c>
      <c r="C386" s="57" t="s">
        <v>732</v>
      </c>
      <c r="D386" s="57" t="s">
        <v>166</v>
      </c>
      <c r="E386" s="58" t="s">
        <v>34</v>
      </c>
      <c r="F386" s="58" t="s">
        <v>35</v>
      </c>
      <c r="G386" s="59">
        <v>10000</v>
      </c>
      <c r="H386" s="66">
        <v>0</v>
      </c>
      <c r="I386" s="66">
        <v>25</v>
      </c>
      <c r="J386" s="66">
        <f t="shared" si="373"/>
        <v>287</v>
      </c>
      <c r="K386" s="66">
        <f t="shared" si="382"/>
        <v>710</v>
      </c>
      <c r="L386" s="66">
        <f t="shared" si="387"/>
        <v>120</v>
      </c>
      <c r="M386" s="66">
        <f t="shared" si="383"/>
        <v>304</v>
      </c>
      <c r="N386" s="66">
        <f t="shared" si="384"/>
        <v>709</v>
      </c>
      <c r="O386" s="66">
        <v>0</v>
      </c>
      <c r="P386" s="66">
        <f t="shared" si="405"/>
        <v>2155</v>
      </c>
      <c r="Q386" s="66">
        <f t="shared" si="415"/>
        <v>616</v>
      </c>
      <c r="R386" s="66">
        <f t="shared" si="385"/>
        <v>1539</v>
      </c>
      <c r="S386" s="61">
        <f t="shared" si="386"/>
        <v>9384</v>
      </c>
      <c r="T386" s="67">
        <v>111</v>
      </c>
    </row>
    <row r="387" spans="1:20" s="55" customFormat="1" ht="21" customHeight="1" thickBot="1" x14ac:dyDescent="0.45">
      <c r="A387" s="65" t="s">
        <v>735</v>
      </c>
      <c r="B387" s="57" t="s">
        <v>736</v>
      </c>
      <c r="C387" s="57" t="s">
        <v>732</v>
      </c>
      <c r="D387" s="57" t="s">
        <v>54</v>
      </c>
      <c r="E387" s="58" t="s">
        <v>34</v>
      </c>
      <c r="F387" s="58" t="s">
        <v>35</v>
      </c>
      <c r="G387" s="59">
        <v>15000</v>
      </c>
      <c r="H387" s="66">
        <v>0</v>
      </c>
      <c r="I387" s="66">
        <v>25</v>
      </c>
      <c r="J387" s="66">
        <f t="shared" ref="J387" si="458">ROUNDUP(G387*2.87%,2)</f>
        <v>430.5</v>
      </c>
      <c r="K387" s="66">
        <f t="shared" si="382"/>
        <v>1065</v>
      </c>
      <c r="L387" s="66">
        <f t="shared" ref="L387" si="459">+G387*1.2%</f>
        <v>180</v>
      </c>
      <c r="M387" s="66">
        <f t="shared" ref="M387" si="460">+G387*3.04%</f>
        <v>456</v>
      </c>
      <c r="N387" s="66">
        <f t="shared" ref="N387" si="461">+G387*7.09%</f>
        <v>1063.5</v>
      </c>
      <c r="O387" s="66">
        <v>0</v>
      </c>
      <c r="P387" s="66">
        <f t="shared" ref="P387" si="462">+H387+I387+J387+K387+L387+M387+N387+O387</f>
        <v>3220</v>
      </c>
      <c r="Q387" s="66">
        <f t="shared" ref="Q387" si="463">ROUNDUP(H387+I387+J387+M387+O387,2)</f>
        <v>911.5</v>
      </c>
      <c r="R387" s="66">
        <f t="shared" ref="R387" si="464">+K387+L387+N387</f>
        <v>2308.5</v>
      </c>
      <c r="S387" s="61">
        <f t="shared" ref="S387" si="465">ROUNDUP(G387-Q387,2)</f>
        <v>14088.5</v>
      </c>
      <c r="T387" s="67">
        <v>111</v>
      </c>
    </row>
    <row r="388" spans="1:20" s="55" customFormat="1" ht="21" customHeight="1" thickBot="1" x14ac:dyDescent="0.45">
      <c r="A388" s="65" t="s">
        <v>737</v>
      </c>
      <c r="B388" s="57" t="s">
        <v>738</v>
      </c>
      <c r="C388" s="57" t="s">
        <v>739</v>
      </c>
      <c r="D388" s="57" t="s">
        <v>866</v>
      </c>
      <c r="E388" s="58" t="s">
        <v>29</v>
      </c>
      <c r="F388" s="58" t="s">
        <v>40</v>
      </c>
      <c r="G388" s="59">
        <v>31500</v>
      </c>
      <c r="H388" s="66">
        <v>0</v>
      </c>
      <c r="I388" s="66">
        <v>25</v>
      </c>
      <c r="J388" s="66">
        <f t="shared" si="373"/>
        <v>904.05</v>
      </c>
      <c r="K388" s="66">
        <f t="shared" si="382"/>
        <v>2236.5</v>
      </c>
      <c r="L388" s="66">
        <f t="shared" si="387"/>
        <v>378</v>
      </c>
      <c r="M388" s="66">
        <f t="shared" si="383"/>
        <v>957.6</v>
      </c>
      <c r="N388" s="66">
        <f t="shared" si="384"/>
        <v>2233.3500000000004</v>
      </c>
      <c r="O388" s="66">
        <v>0</v>
      </c>
      <c r="P388" s="66">
        <f t="shared" si="405"/>
        <v>6734.5000000000009</v>
      </c>
      <c r="Q388" s="66">
        <f t="shared" si="415"/>
        <v>1886.65</v>
      </c>
      <c r="R388" s="66">
        <f t="shared" si="385"/>
        <v>4847.8500000000004</v>
      </c>
      <c r="S388" s="61">
        <f t="shared" si="386"/>
        <v>29613.35</v>
      </c>
      <c r="T388" s="67">
        <v>111</v>
      </c>
    </row>
    <row r="389" spans="1:20" s="55" customFormat="1" ht="21" customHeight="1" thickBot="1" x14ac:dyDescent="0.45">
      <c r="A389" s="65" t="s">
        <v>740</v>
      </c>
      <c r="B389" s="57" t="s">
        <v>741</v>
      </c>
      <c r="C389" s="57" t="s">
        <v>739</v>
      </c>
      <c r="D389" s="57" t="s">
        <v>166</v>
      </c>
      <c r="E389" s="58" t="s">
        <v>29</v>
      </c>
      <c r="F389" s="58" t="s">
        <v>35</v>
      </c>
      <c r="G389" s="59">
        <v>10000</v>
      </c>
      <c r="H389" s="66">
        <v>0</v>
      </c>
      <c r="I389" s="66">
        <v>25</v>
      </c>
      <c r="J389" s="66">
        <f t="shared" si="373"/>
        <v>287</v>
      </c>
      <c r="K389" s="66">
        <f t="shared" si="382"/>
        <v>710</v>
      </c>
      <c r="L389" s="66">
        <f t="shared" si="387"/>
        <v>120</v>
      </c>
      <c r="M389" s="66">
        <f t="shared" si="383"/>
        <v>304</v>
      </c>
      <c r="N389" s="66">
        <f t="shared" si="384"/>
        <v>709</v>
      </c>
      <c r="O389" s="66">
        <v>0</v>
      </c>
      <c r="P389" s="66">
        <f t="shared" ref="P389:P409" si="466">+H389+I389+J389+K389+L389+M389+N389+O389</f>
        <v>2155</v>
      </c>
      <c r="Q389" s="66">
        <f t="shared" si="415"/>
        <v>616</v>
      </c>
      <c r="R389" s="66">
        <f t="shared" si="385"/>
        <v>1539</v>
      </c>
      <c r="S389" s="61">
        <f t="shared" si="386"/>
        <v>9384</v>
      </c>
      <c r="T389" s="67">
        <v>111</v>
      </c>
    </row>
    <row r="390" spans="1:20" s="55" customFormat="1" ht="21" customHeight="1" thickBot="1" x14ac:dyDescent="0.45">
      <c r="A390" s="65" t="s">
        <v>971</v>
      </c>
      <c r="B390" s="57" t="s">
        <v>970</v>
      </c>
      <c r="C390" s="57" t="s">
        <v>739</v>
      </c>
      <c r="D390" s="57" t="s">
        <v>117</v>
      </c>
      <c r="E390" s="58" t="s">
        <v>29</v>
      </c>
      <c r="F390" s="58" t="s">
        <v>35</v>
      </c>
      <c r="G390" s="59">
        <v>10000</v>
      </c>
      <c r="H390" s="66">
        <v>0</v>
      </c>
      <c r="I390" s="66">
        <v>25</v>
      </c>
      <c r="J390" s="66">
        <f t="shared" ref="J390" si="467">ROUNDUP(G390*2.87%,2)</f>
        <v>287</v>
      </c>
      <c r="K390" s="66">
        <f t="shared" ref="K390" si="468">ROUNDUP(G390*7.1%,2)</f>
        <v>710</v>
      </c>
      <c r="L390" s="66">
        <f t="shared" ref="L390" si="469">+G390*1.2%</f>
        <v>120</v>
      </c>
      <c r="M390" s="66">
        <f t="shared" ref="M390" si="470">+G390*3.04%</f>
        <v>304</v>
      </c>
      <c r="N390" s="66">
        <f t="shared" ref="N390" si="471">+G390*7.09%</f>
        <v>709</v>
      </c>
      <c r="O390" s="66">
        <v>0</v>
      </c>
      <c r="P390" s="66">
        <f t="shared" ref="P390" si="472">+H390+I390+J390+K390+L390+M390+N390+O390</f>
        <v>2155</v>
      </c>
      <c r="Q390" s="66">
        <f t="shared" ref="Q390" si="473">ROUNDUP(H390+I390+J390+M390+O390,2)</f>
        <v>616</v>
      </c>
      <c r="R390" s="66">
        <f t="shared" ref="R390" si="474">+K390+L390+N390</f>
        <v>1539</v>
      </c>
      <c r="S390" s="61">
        <f t="shared" ref="S390" si="475">ROUNDUP(G390-Q390,2)</f>
        <v>9384</v>
      </c>
      <c r="T390" s="67">
        <v>111</v>
      </c>
    </row>
    <row r="391" spans="1:20" s="55" customFormat="1" ht="21" customHeight="1" thickBot="1" x14ac:dyDescent="0.45">
      <c r="A391" s="65" t="s">
        <v>742</v>
      </c>
      <c r="B391" s="57" t="s">
        <v>743</v>
      </c>
      <c r="C391" s="57" t="s">
        <v>739</v>
      </c>
      <c r="D391" s="57" t="s">
        <v>54</v>
      </c>
      <c r="E391" s="58" t="s">
        <v>34</v>
      </c>
      <c r="F391" s="58" t="s">
        <v>35</v>
      </c>
      <c r="G391" s="59">
        <v>10000</v>
      </c>
      <c r="H391" s="66">
        <v>0</v>
      </c>
      <c r="I391" s="66">
        <v>25</v>
      </c>
      <c r="J391" s="66">
        <f t="shared" si="373"/>
        <v>287</v>
      </c>
      <c r="K391" s="66">
        <f t="shared" si="382"/>
        <v>710</v>
      </c>
      <c r="L391" s="66">
        <f t="shared" si="387"/>
        <v>120</v>
      </c>
      <c r="M391" s="66">
        <f t="shared" si="383"/>
        <v>304</v>
      </c>
      <c r="N391" s="66">
        <f t="shared" si="384"/>
        <v>709</v>
      </c>
      <c r="O391" s="66">
        <v>0</v>
      </c>
      <c r="P391" s="66">
        <f t="shared" si="466"/>
        <v>2155</v>
      </c>
      <c r="Q391" s="66">
        <f t="shared" si="415"/>
        <v>616</v>
      </c>
      <c r="R391" s="66">
        <f t="shared" si="385"/>
        <v>1539</v>
      </c>
      <c r="S391" s="61">
        <f t="shared" si="386"/>
        <v>9384</v>
      </c>
      <c r="T391" s="67">
        <v>111</v>
      </c>
    </row>
    <row r="392" spans="1:20" s="55" customFormat="1" ht="21" customHeight="1" thickBot="1" x14ac:dyDescent="0.45">
      <c r="A392" s="65" t="s">
        <v>839</v>
      </c>
      <c r="B392" s="57" t="s">
        <v>838</v>
      </c>
      <c r="C392" s="57" t="s">
        <v>744</v>
      </c>
      <c r="D392" s="57" t="s">
        <v>866</v>
      </c>
      <c r="E392" s="58" t="s">
        <v>29</v>
      </c>
      <c r="F392" s="58" t="s">
        <v>40</v>
      </c>
      <c r="G392" s="59">
        <v>33345.74</v>
      </c>
      <c r="H392" s="66">
        <v>0</v>
      </c>
      <c r="I392" s="66">
        <v>25</v>
      </c>
      <c r="J392" s="66">
        <f t="shared" ref="J392" si="476">ROUNDUP(G392*2.87%,2)</f>
        <v>957.03</v>
      </c>
      <c r="K392" s="66">
        <f t="shared" si="382"/>
        <v>2367.5500000000002</v>
      </c>
      <c r="L392" s="66">
        <f t="shared" ref="L392" si="477">+G392*1.2%</f>
        <v>400.14887999999996</v>
      </c>
      <c r="M392" s="66">
        <f t="shared" ref="M392" si="478">+G392*3.04%</f>
        <v>1013.7104959999999</v>
      </c>
      <c r="N392" s="66">
        <f t="shared" ref="N392" si="479">+G392*7.09%</f>
        <v>2364.2129660000001</v>
      </c>
      <c r="O392" s="66">
        <v>0</v>
      </c>
      <c r="P392" s="66">
        <f t="shared" si="466"/>
        <v>7127.6523419999994</v>
      </c>
      <c r="Q392" s="66">
        <f t="shared" ref="Q392" si="480">ROUNDUP(H392+I392+J392+M392+O392,2)</f>
        <v>1995.75</v>
      </c>
      <c r="R392" s="66">
        <f t="shared" ref="R392" si="481">+K392+L392+N392</f>
        <v>5131.911846</v>
      </c>
      <c r="S392" s="61">
        <f t="shared" ref="S392" si="482">ROUNDUP(G392-Q392,2)</f>
        <v>31349.99</v>
      </c>
      <c r="T392" s="67">
        <v>111</v>
      </c>
    </row>
    <row r="393" spans="1:20" s="55" customFormat="1" ht="21" customHeight="1" thickBot="1" x14ac:dyDescent="0.45">
      <c r="A393" s="65" t="s">
        <v>745</v>
      </c>
      <c r="B393" s="57" t="s">
        <v>746</v>
      </c>
      <c r="C393" s="57" t="s">
        <v>744</v>
      </c>
      <c r="D393" s="57" t="s">
        <v>117</v>
      </c>
      <c r="E393" s="58" t="s">
        <v>29</v>
      </c>
      <c r="F393" s="58" t="s">
        <v>35</v>
      </c>
      <c r="G393" s="59">
        <v>13500</v>
      </c>
      <c r="H393" s="66">
        <v>0</v>
      </c>
      <c r="I393" s="66">
        <v>25</v>
      </c>
      <c r="J393" s="66">
        <f t="shared" si="373"/>
        <v>387.45</v>
      </c>
      <c r="K393" s="66">
        <f t="shared" si="382"/>
        <v>958.5</v>
      </c>
      <c r="L393" s="66">
        <f t="shared" si="387"/>
        <v>162</v>
      </c>
      <c r="M393" s="66">
        <f t="shared" si="383"/>
        <v>410.4</v>
      </c>
      <c r="N393" s="66">
        <f t="shared" si="384"/>
        <v>957.15000000000009</v>
      </c>
      <c r="O393" s="66">
        <v>0</v>
      </c>
      <c r="P393" s="66">
        <f t="shared" si="466"/>
        <v>2900.5</v>
      </c>
      <c r="Q393" s="66">
        <f t="shared" ref="Q393:Q409" si="483">ROUNDUP(H393+I393+J393+M393+O393,2)</f>
        <v>822.85</v>
      </c>
      <c r="R393" s="66">
        <f t="shared" si="385"/>
        <v>2077.65</v>
      </c>
      <c r="S393" s="61">
        <f t="shared" si="386"/>
        <v>12677.15</v>
      </c>
      <c r="T393" s="67">
        <v>111</v>
      </c>
    </row>
    <row r="394" spans="1:20" s="55" customFormat="1" ht="21" customHeight="1" thickBot="1" x14ac:dyDescent="0.45">
      <c r="A394" s="65" t="s">
        <v>747</v>
      </c>
      <c r="B394" s="57" t="s">
        <v>748</v>
      </c>
      <c r="C394" s="57" t="s">
        <v>744</v>
      </c>
      <c r="D394" s="57" t="s">
        <v>417</v>
      </c>
      <c r="E394" s="58" t="s">
        <v>29</v>
      </c>
      <c r="F394" s="58" t="s">
        <v>98</v>
      </c>
      <c r="G394" s="59">
        <v>45000</v>
      </c>
      <c r="H394" s="66">
        <v>1148.33</v>
      </c>
      <c r="I394" s="66">
        <v>25</v>
      </c>
      <c r="J394" s="66">
        <f t="shared" si="373"/>
        <v>1291.5</v>
      </c>
      <c r="K394" s="66">
        <f t="shared" si="382"/>
        <v>3195</v>
      </c>
      <c r="L394" s="66">
        <f t="shared" si="387"/>
        <v>540</v>
      </c>
      <c r="M394" s="66">
        <f t="shared" si="383"/>
        <v>1368</v>
      </c>
      <c r="N394" s="66">
        <f t="shared" si="384"/>
        <v>3190.5</v>
      </c>
      <c r="O394" s="66">
        <v>0</v>
      </c>
      <c r="P394" s="66">
        <f t="shared" si="466"/>
        <v>10758.33</v>
      </c>
      <c r="Q394" s="66">
        <f t="shared" si="483"/>
        <v>3832.83</v>
      </c>
      <c r="R394" s="66">
        <f t="shared" si="385"/>
        <v>6925.5</v>
      </c>
      <c r="S394" s="61">
        <f t="shared" si="386"/>
        <v>41167.17</v>
      </c>
      <c r="T394" s="67">
        <v>111</v>
      </c>
    </row>
    <row r="395" spans="1:20" s="55" customFormat="1" ht="21" customHeight="1" thickBot="1" x14ac:dyDescent="0.45">
      <c r="A395" s="65" t="s">
        <v>749</v>
      </c>
      <c r="B395" s="57" t="s">
        <v>750</v>
      </c>
      <c r="C395" s="57" t="s">
        <v>744</v>
      </c>
      <c r="D395" s="57" t="s">
        <v>295</v>
      </c>
      <c r="E395" s="58" t="s">
        <v>34</v>
      </c>
      <c r="F395" s="58" t="s">
        <v>35</v>
      </c>
      <c r="G395" s="59">
        <v>10000</v>
      </c>
      <c r="H395" s="66">
        <v>0</v>
      </c>
      <c r="I395" s="66">
        <v>25</v>
      </c>
      <c r="J395" s="66">
        <f t="shared" si="373"/>
        <v>287</v>
      </c>
      <c r="K395" s="66">
        <f t="shared" si="382"/>
        <v>710</v>
      </c>
      <c r="L395" s="66">
        <f t="shared" si="387"/>
        <v>120</v>
      </c>
      <c r="M395" s="66">
        <f t="shared" si="383"/>
        <v>304</v>
      </c>
      <c r="N395" s="66">
        <f t="shared" si="384"/>
        <v>709</v>
      </c>
      <c r="O395" s="66">
        <v>0</v>
      </c>
      <c r="P395" s="66">
        <f t="shared" si="466"/>
        <v>2155</v>
      </c>
      <c r="Q395" s="66">
        <f t="shared" si="483"/>
        <v>616</v>
      </c>
      <c r="R395" s="66">
        <f t="shared" si="385"/>
        <v>1539</v>
      </c>
      <c r="S395" s="61">
        <f t="shared" si="386"/>
        <v>9384</v>
      </c>
      <c r="T395" s="67">
        <v>111</v>
      </c>
    </row>
    <row r="396" spans="1:20" s="55" customFormat="1" ht="21" customHeight="1" thickBot="1" x14ac:dyDescent="0.45">
      <c r="A396" s="65" t="s">
        <v>751</v>
      </c>
      <c r="B396" s="57" t="s">
        <v>752</v>
      </c>
      <c r="C396" s="57" t="s">
        <v>744</v>
      </c>
      <c r="D396" s="57" t="s">
        <v>54</v>
      </c>
      <c r="E396" s="58" t="s">
        <v>34</v>
      </c>
      <c r="F396" s="58" t="s">
        <v>35</v>
      </c>
      <c r="G396" s="59">
        <v>11000</v>
      </c>
      <c r="H396" s="66">
        <v>0</v>
      </c>
      <c r="I396" s="66">
        <v>25</v>
      </c>
      <c r="J396" s="66">
        <f t="shared" si="373"/>
        <v>315.7</v>
      </c>
      <c r="K396" s="66">
        <f t="shared" si="382"/>
        <v>781</v>
      </c>
      <c r="L396" s="66">
        <f t="shared" si="387"/>
        <v>132</v>
      </c>
      <c r="M396" s="66">
        <f t="shared" si="383"/>
        <v>334.4</v>
      </c>
      <c r="N396" s="66">
        <f t="shared" si="384"/>
        <v>779.90000000000009</v>
      </c>
      <c r="O396" s="66">
        <v>0</v>
      </c>
      <c r="P396" s="66">
        <f t="shared" si="466"/>
        <v>2368</v>
      </c>
      <c r="Q396" s="66">
        <f t="shared" si="483"/>
        <v>675.1</v>
      </c>
      <c r="R396" s="66">
        <f t="shared" si="385"/>
        <v>1692.9</v>
      </c>
      <c r="S396" s="61">
        <f t="shared" si="386"/>
        <v>10324.9</v>
      </c>
      <c r="T396" s="67">
        <v>111</v>
      </c>
    </row>
    <row r="397" spans="1:20" s="55" customFormat="1" ht="21" customHeight="1" thickBot="1" x14ac:dyDescent="0.45">
      <c r="A397" s="65" t="s">
        <v>753</v>
      </c>
      <c r="B397" s="57" t="s">
        <v>754</v>
      </c>
      <c r="C397" s="57" t="s">
        <v>744</v>
      </c>
      <c r="D397" s="57" t="s">
        <v>54</v>
      </c>
      <c r="E397" s="58" t="s">
        <v>34</v>
      </c>
      <c r="F397" s="58" t="s">
        <v>35</v>
      </c>
      <c r="G397" s="59">
        <v>10000</v>
      </c>
      <c r="H397" s="66">
        <v>0</v>
      </c>
      <c r="I397" s="66">
        <v>25</v>
      </c>
      <c r="J397" s="66">
        <f t="shared" si="373"/>
        <v>287</v>
      </c>
      <c r="K397" s="66">
        <f t="shared" si="382"/>
        <v>710</v>
      </c>
      <c r="L397" s="66">
        <f t="shared" si="387"/>
        <v>120</v>
      </c>
      <c r="M397" s="66">
        <f t="shared" si="383"/>
        <v>304</v>
      </c>
      <c r="N397" s="66">
        <f t="shared" si="384"/>
        <v>709</v>
      </c>
      <c r="O397" s="66">
        <v>0</v>
      </c>
      <c r="P397" s="66">
        <f t="shared" si="466"/>
        <v>2155</v>
      </c>
      <c r="Q397" s="66">
        <f t="shared" si="483"/>
        <v>616</v>
      </c>
      <c r="R397" s="66">
        <f t="shared" si="385"/>
        <v>1539</v>
      </c>
      <c r="S397" s="61">
        <f t="shared" si="386"/>
        <v>9384</v>
      </c>
      <c r="T397" s="67">
        <v>111</v>
      </c>
    </row>
    <row r="398" spans="1:20" s="55" customFormat="1" ht="21" customHeight="1" thickBot="1" x14ac:dyDescent="0.45">
      <c r="A398" s="65" t="s">
        <v>755</v>
      </c>
      <c r="B398" s="57" t="s">
        <v>756</v>
      </c>
      <c r="C398" s="57" t="s">
        <v>744</v>
      </c>
      <c r="D398" s="57" t="s">
        <v>54</v>
      </c>
      <c r="E398" s="58" t="s">
        <v>34</v>
      </c>
      <c r="F398" s="58" t="s">
        <v>35</v>
      </c>
      <c r="G398" s="59">
        <v>10000</v>
      </c>
      <c r="H398" s="66">
        <v>0</v>
      </c>
      <c r="I398" s="66">
        <v>25</v>
      </c>
      <c r="J398" s="66">
        <f t="shared" si="373"/>
        <v>287</v>
      </c>
      <c r="K398" s="66">
        <f t="shared" si="382"/>
        <v>710</v>
      </c>
      <c r="L398" s="66">
        <f t="shared" si="387"/>
        <v>120</v>
      </c>
      <c r="M398" s="66">
        <f t="shared" si="383"/>
        <v>304</v>
      </c>
      <c r="N398" s="66">
        <f t="shared" si="384"/>
        <v>709</v>
      </c>
      <c r="O398" s="66">
        <v>0</v>
      </c>
      <c r="P398" s="66">
        <f t="shared" si="466"/>
        <v>2155</v>
      </c>
      <c r="Q398" s="66">
        <f t="shared" si="483"/>
        <v>616</v>
      </c>
      <c r="R398" s="66">
        <f t="shared" si="385"/>
        <v>1539</v>
      </c>
      <c r="S398" s="61">
        <f t="shared" si="386"/>
        <v>9384</v>
      </c>
      <c r="T398" s="67">
        <v>111</v>
      </c>
    </row>
    <row r="399" spans="1:20" s="55" customFormat="1" ht="21" customHeight="1" thickBot="1" x14ac:dyDescent="0.45">
      <c r="A399" s="65" t="s">
        <v>757</v>
      </c>
      <c r="B399" s="57" t="s">
        <v>758</v>
      </c>
      <c r="C399" s="57" t="s">
        <v>744</v>
      </c>
      <c r="D399" s="57" t="s">
        <v>166</v>
      </c>
      <c r="E399" s="58" t="s">
        <v>34</v>
      </c>
      <c r="F399" s="58" t="s">
        <v>44</v>
      </c>
      <c r="G399" s="59">
        <v>10000</v>
      </c>
      <c r="H399" s="66">
        <v>0</v>
      </c>
      <c r="I399" s="66">
        <v>25</v>
      </c>
      <c r="J399" s="66">
        <f t="shared" si="373"/>
        <v>287</v>
      </c>
      <c r="K399" s="66">
        <f t="shared" si="382"/>
        <v>710</v>
      </c>
      <c r="L399" s="66">
        <f t="shared" si="387"/>
        <v>120</v>
      </c>
      <c r="M399" s="66">
        <f t="shared" si="383"/>
        <v>304</v>
      </c>
      <c r="N399" s="66">
        <f t="shared" si="384"/>
        <v>709</v>
      </c>
      <c r="O399" s="66">
        <v>0</v>
      </c>
      <c r="P399" s="66">
        <f t="shared" si="466"/>
        <v>2155</v>
      </c>
      <c r="Q399" s="66">
        <f t="shared" si="483"/>
        <v>616</v>
      </c>
      <c r="R399" s="66">
        <f t="shared" si="385"/>
        <v>1539</v>
      </c>
      <c r="S399" s="61">
        <f t="shared" si="386"/>
        <v>9384</v>
      </c>
      <c r="T399" s="67">
        <v>111</v>
      </c>
    </row>
    <row r="400" spans="1:20" s="55" customFormat="1" ht="19.5" customHeight="1" thickBot="1" x14ac:dyDescent="0.45">
      <c r="A400" s="65" t="s">
        <v>759</v>
      </c>
      <c r="B400" s="57" t="s">
        <v>760</v>
      </c>
      <c r="C400" s="57" t="s">
        <v>744</v>
      </c>
      <c r="D400" s="57" t="s">
        <v>166</v>
      </c>
      <c r="E400" s="58" t="s">
        <v>29</v>
      </c>
      <c r="F400" s="58" t="s">
        <v>35</v>
      </c>
      <c r="G400" s="59">
        <v>10000</v>
      </c>
      <c r="H400" s="66">
        <v>0</v>
      </c>
      <c r="I400" s="66">
        <v>25</v>
      </c>
      <c r="J400" s="66">
        <f t="shared" ref="J400:J403" si="484">ROUNDUP(G400*2.87%,2)</f>
        <v>287</v>
      </c>
      <c r="K400" s="66">
        <f t="shared" si="382"/>
        <v>710</v>
      </c>
      <c r="L400" s="66">
        <f t="shared" si="387"/>
        <v>120</v>
      </c>
      <c r="M400" s="66">
        <f t="shared" si="383"/>
        <v>304</v>
      </c>
      <c r="N400" s="66">
        <f t="shared" si="384"/>
        <v>709</v>
      </c>
      <c r="O400" s="66">
        <v>0</v>
      </c>
      <c r="P400" s="66">
        <f t="shared" si="466"/>
        <v>2155</v>
      </c>
      <c r="Q400" s="66">
        <f t="shared" si="483"/>
        <v>616</v>
      </c>
      <c r="R400" s="66">
        <f t="shared" si="385"/>
        <v>1539</v>
      </c>
      <c r="S400" s="61">
        <f t="shared" si="386"/>
        <v>9384</v>
      </c>
      <c r="T400" s="67">
        <v>111</v>
      </c>
    </row>
    <row r="401" spans="1:20" s="55" customFormat="1" ht="21" customHeight="1" thickBot="1" x14ac:dyDescent="0.45">
      <c r="A401" s="65" t="s">
        <v>872</v>
      </c>
      <c r="B401" s="57" t="s">
        <v>873</v>
      </c>
      <c r="C401" s="57" t="s">
        <v>744</v>
      </c>
      <c r="D401" s="57" t="s">
        <v>166</v>
      </c>
      <c r="E401" s="58" t="s">
        <v>34</v>
      </c>
      <c r="F401" s="58" t="s">
        <v>44</v>
      </c>
      <c r="G401" s="59">
        <v>10000</v>
      </c>
      <c r="H401" s="66">
        <v>0</v>
      </c>
      <c r="I401" s="66">
        <v>25</v>
      </c>
      <c r="J401" s="66">
        <f t="shared" si="484"/>
        <v>287</v>
      </c>
      <c r="K401" s="66">
        <f t="shared" si="382"/>
        <v>710</v>
      </c>
      <c r="L401" s="66">
        <f t="shared" ref="L401" si="485">+G401*1.2%</f>
        <v>120</v>
      </c>
      <c r="M401" s="66">
        <f t="shared" ref="M401" si="486">+G401*3.04%</f>
        <v>304</v>
      </c>
      <c r="N401" s="66">
        <f t="shared" ref="N401" si="487">+G401*7.09%</f>
        <v>709</v>
      </c>
      <c r="O401" s="66">
        <v>0</v>
      </c>
      <c r="P401" s="66">
        <f t="shared" ref="P401" si="488">+H401+I401+J401+K401+L401+M401+N401+O401</f>
        <v>2155</v>
      </c>
      <c r="Q401" s="66">
        <f t="shared" ref="Q401" si="489">ROUNDUP(H401+I401+J401+M401+O401,2)</f>
        <v>616</v>
      </c>
      <c r="R401" s="66">
        <f t="shared" ref="R401" si="490">+K401+L401+N401</f>
        <v>1539</v>
      </c>
      <c r="S401" s="61">
        <f t="shared" ref="S401" si="491">ROUNDUP(G401-Q401,2)</f>
        <v>9384</v>
      </c>
      <c r="T401" s="67">
        <v>111</v>
      </c>
    </row>
    <row r="402" spans="1:20" s="55" customFormat="1" ht="21" customHeight="1" thickBot="1" x14ac:dyDescent="0.45">
      <c r="A402" s="65" t="s">
        <v>761</v>
      </c>
      <c r="B402" s="57" t="s">
        <v>762</v>
      </c>
      <c r="C402" s="57" t="s">
        <v>763</v>
      </c>
      <c r="D402" s="57" t="s">
        <v>866</v>
      </c>
      <c r="E402" s="58" t="s">
        <v>29</v>
      </c>
      <c r="F402" s="58" t="s">
        <v>40</v>
      </c>
      <c r="G402" s="59">
        <v>31500</v>
      </c>
      <c r="H402" s="66">
        <v>0</v>
      </c>
      <c r="I402" s="66">
        <v>25</v>
      </c>
      <c r="J402" s="66">
        <f t="shared" si="484"/>
        <v>904.05</v>
      </c>
      <c r="K402" s="66">
        <f t="shared" si="382"/>
        <v>2236.5</v>
      </c>
      <c r="L402" s="66">
        <f t="shared" si="387"/>
        <v>378</v>
      </c>
      <c r="M402" s="66">
        <f t="shared" si="383"/>
        <v>957.6</v>
      </c>
      <c r="N402" s="66">
        <f t="shared" si="384"/>
        <v>2233.3500000000004</v>
      </c>
      <c r="O402" s="66">
        <v>0</v>
      </c>
      <c r="P402" s="66">
        <f t="shared" si="466"/>
        <v>6734.5000000000009</v>
      </c>
      <c r="Q402" s="66">
        <f t="shared" si="483"/>
        <v>1886.65</v>
      </c>
      <c r="R402" s="66">
        <f t="shared" si="385"/>
        <v>4847.8500000000004</v>
      </c>
      <c r="S402" s="61">
        <f t="shared" si="386"/>
        <v>29613.35</v>
      </c>
      <c r="T402" s="67">
        <v>111</v>
      </c>
    </row>
    <row r="403" spans="1:20" s="55" customFormat="1" ht="21" customHeight="1" thickBot="1" x14ac:dyDescent="0.45">
      <c r="A403" s="65" t="s">
        <v>764</v>
      </c>
      <c r="B403" s="57" t="s">
        <v>765</v>
      </c>
      <c r="C403" s="57" t="s">
        <v>763</v>
      </c>
      <c r="D403" s="57" t="s">
        <v>117</v>
      </c>
      <c r="E403" s="58" t="s">
        <v>29</v>
      </c>
      <c r="F403" s="58" t="s">
        <v>35</v>
      </c>
      <c r="G403" s="59">
        <v>10000</v>
      </c>
      <c r="H403" s="66">
        <v>0</v>
      </c>
      <c r="I403" s="66">
        <v>25</v>
      </c>
      <c r="J403" s="66">
        <f t="shared" si="484"/>
        <v>287</v>
      </c>
      <c r="K403" s="66">
        <f t="shared" ref="K403:K408" si="492">ROUNDUP(G403*7.1%,2)</f>
        <v>710</v>
      </c>
      <c r="L403" s="66">
        <f t="shared" si="387"/>
        <v>120</v>
      </c>
      <c r="M403" s="66">
        <f t="shared" si="383"/>
        <v>304</v>
      </c>
      <c r="N403" s="66">
        <f t="shared" si="384"/>
        <v>709</v>
      </c>
      <c r="O403" s="66">
        <v>0</v>
      </c>
      <c r="P403" s="66">
        <f t="shared" si="466"/>
        <v>2155</v>
      </c>
      <c r="Q403" s="66">
        <f t="shared" si="483"/>
        <v>616</v>
      </c>
      <c r="R403" s="66">
        <f t="shared" si="385"/>
        <v>1539</v>
      </c>
      <c r="S403" s="61">
        <f t="shared" si="386"/>
        <v>9384</v>
      </c>
      <c r="T403" s="67">
        <v>111</v>
      </c>
    </row>
    <row r="404" spans="1:20" s="55" customFormat="1" ht="20.5" thickBot="1" x14ac:dyDescent="0.45">
      <c r="A404" s="65" t="s">
        <v>948</v>
      </c>
      <c r="B404" s="57" t="s">
        <v>949</v>
      </c>
      <c r="C404" s="57" t="s">
        <v>763</v>
      </c>
      <c r="D404" s="57" t="s">
        <v>368</v>
      </c>
      <c r="E404" s="58" t="s">
        <v>29</v>
      </c>
      <c r="F404" s="58" t="s">
        <v>35</v>
      </c>
      <c r="G404" s="59">
        <v>12000</v>
      </c>
      <c r="H404" s="66">
        <v>0</v>
      </c>
      <c r="I404" s="66">
        <v>25</v>
      </c>
      <c r="J404" s="66">
        <f t="shared" ref="J404:J410" si="493">ROUNDUP(G404*2.87%,2)</f>
        <v>344.4</v>
      </c>
      <c r="K404" s="66">
        <f t="shared" ref="K404" si="494">ROUNDUP(G404*7.1%,2)</f>
        <v>852</v>
      </c>
      <c r="L404" s="66">
        <f t="shared" ref="L404" si="495">+G404*1.2%</f>
        <v>144</v>
      </c>
      <c r="M404" s="66">
        <f t="shared" ref="M404" si="496">+G404*3.04%</f>
        <v>364.8</v>
      </c>
      <c r="N404" s="66">
        <f t="shared" ref="N404:N410" si="497">ROUNDUP(G404*7.09%,2)</f>
        <v>850.8</v>
      </c>
      <c r="O404" s="66">
        <v>0</v>
      </c>
      <c r="P404" s="66">
        <f t="shared" ref="P404" si="498">+H404+I404+J404+K404+L404+M404+N404+O404</f>
        <v>2581</v>
      </c>
      <c r="Q404" s="66">
        <f t="shared" ref="Q404" si="499">ROUNDUP(H404+I404+J404+M404+O404,2)</f>
        <v>734.2</v>
      </c>
      <c r="R404" s="66">
        <f t="shared" ref="R404:R410" si="500">+K404+L404+N404</f>
        <v>1846.8</v>
      </c>
      <c r="S404" s="61">
        <f t="shared" ref="S404" si="501">ROUNDUP(G404-Q404,2)</f>
        <v>11265.8</v>
      </c>
      <c r="T404" s="67">
        <v>111</v>
      </c>
    </row>
    <row r="405" spans="1:20" s="55" customFormat="1" ht="20.5" thickBot="1" x14ac:dyDescent="0.45">
      <c r="A405" s="65" t="s">
        <v>766</v>
      </c>
      <c r="B405" s="57" t="s">
        <v>767</v>
      </c>
      <c r="C405" s="57" t="s">
        <v>763</v>
      </c>
      <c r="D405" s="57" t="s">
        <v>117</v>
      </c>
      <c r="E405" s="58" t="s">
        <v>29</v>
      </c>
      <c r="F405" s="58" t="s">
        <v>35</v>
      </c>
      <c r="G405" s="59">
        <v>10000</v>
      </c>
      <c r="H405" s="66">
        <v>0</v>
      </c>
      <c r="I405" s="66">
        <v>25</v>
      </c>
      <c r="J405" s="66">
        <f t="shared" si="493"/>
        <v>287</v>
      </c>
      <c r="K405" s="66">
        <f t="shared" si="492"/>
        <v>710</v>
      </c>
      <c r="L405" s="66">
        <f t="shared" si="387"/>
        <v>120</v>
      </c>
      <c r="M405" s="66">
        <f t="shared" si="383"/>
        <v>304</v>
      </c>
      <c r="N405" s="66">
        <f t="shared" si="497"/>
        <v>709</v>
      </c>
      <c r="O405" s="66">
        <v>0</v>
      </c>
      <c r="P405" s="66">
        <f t="shared" si="466"/>
        <v>2155</v>
      </c>
      <c r="Q405" s="66">
        <f t="shared" si="483"/>
        <v>616</v>
      </c>
      <c r="R405" s="66">
        <f t="shared" si="500"/>
        <v>1539</v>
      </c>
      <c r="S405" s="61">
        <f t="shared" si="386"/>
        <v>9384</v>
      </c>
      <c r="T405" s="67">
        <v>111</v>
      </c>
    </row>
    <row r="406" spans="1:20" s="55" customFormat="1" ht="20.5" thickBot="1" x14ac:dyDescent="0.45">
      <c r="A406" s="65" t="s">
        <v>811</v>
      </c>
      <c r="B406" s="57" t="s">
        <v>812</v>
      </c>
      <c r="C406" s="57" t="s">
        <v>763</v>
      </c>
      <c r="D406" s="57" t="s">
        <v>54</v>
      </c>
      <c r="E406" s="58" t="s">
        <v>34</v>
      </c>
      <c r="F406" s="58" t="s">
        <v>35</v>
      </c>
      <c r="G406" s="59">
        <v>12000</v>
      </c>
      <c r="H406" s="66">
        <v>0</v>
      </c>
      <c r="I406" s="66">
        <v>25</v>
      </c>
      <c r="J406" s="66">
        <f t="shared" si="493"/>
        <v>344.4</v>
      </c>
      <c r="K406" s="66">
        <f t="shared" si="492"/>
        <v>852</v>
      </c>
      <c r="L406" s="66">
        <f t="shared" ref="L406:L407" si="502">+G406*1.2%</f>
        <v>144</v>
      </c>
      <c r="M406" s="66">
        <f t="shared" ref="M406:M407" si="503">+G406*3.04%</f>
        <v>364.8</v>
      </c>
      <c r="N406" s="66">
        <f t="shared" si="497"/>
        <v>850.8</v>
      </c>
      <c r="O406" s="66">
        <v>0</v>
      </c>
      <c r="P406" s="66">
        <f t="shared" ref="P406:P407" si="504">+H406+I406+J406+K406+L406+M406+N406+O406</f>
        <v>2581</v>
      </c>
      <c r="Q406" s="66">
        <f t="shared" ref="Q406:Q407" si="505">ROUNDUP(H406+I406+J406+M406+O406,2)</f>
        <v>734.2</v>
      </c>
      <c r="R406" s="66">
        <f t="shared" si="500"/>
        <v>1846.8</v>
      </c>
      <c r="S406" s="61">
        <f t="shared" ref="S406:S407" si="506">ROUNDUP(G406-Q406,2)</f>
        <v>11265.8</v>
      </c>
      <c r="T406" s="67">
        <v>111</v>
      </c>
    </row>
    <row r="407" spans="1:20" s="55" customFormat="1" ht="20.5" thickBot="1" x14ac:dyDescent="0.45">
      <c r="A407" s="65" t="s">
        <v>941</v>
      </c>
      <c r="B407" s="57" t="s">
        <v>942</v>
      </c>
      <c r="C407" s="57" t="s">
        <v>763</v>
      </c>
      <c r="D407" s="57" t="s">
        <v>63</v>
      </c>
      <c r="E407" s="58" t="s">
        <v>29</v>
      </c>
      <c r="F407" s="58" t="s">
        <v>35</v>
      </c>
      <c r="G407" s="59">
        <v>16500</v>
      </c>
      <c r="H407" s="66">
        <v>0</v>
      </c>
      <c r="I407" s="66">
        <v>25</v>
      </c>
      <c r="J407" s="66">
        <f t="shared" si="493"/>
        <v>473.55</v>
      </c>
      <c r="K407" s="66">
        <f t="shared" ref="K407" si="507">ROUNDUP(G407*7.1%,2)</f>
        <v>1171.5</v>
      </c>
      <c r="L407" s="66">
        <f t="shared" si="502"/>
        <v>198</v>
      </c>
      <c r="M407" s="66">
        <f t="shared" si="503"/>
        <v>501.6</v>
      </c>
      <c r="N407" s="66">
        <f t="shared" si="497"/>
        <v>1169.8499999999999</v>
      </c>
      <c r="O407" s="66">
        <v>0</v>
      </c>
      <c r="P407" s="66">
        <f t="shared" si="504"/>
        <v>3539.5</v>
      </c>
      <c r="Q407" s="66">
        <f t="shared" si="505"/>
        <v>1000.15</v>
      </c>
      <c r="R407" s="66">
        <f t="shared" si="500"/>
        <v>2539.35</v>
      </c>
      <c r="S407" s="61">
        <f t="shared" si="506"/>
        <v>15499.85</v>
      </c>
      <c r="T407" s="67">
        <v>111</v>
      </c>
    </row>
    <row r="408" spans="1:20" s="55" customFormat="1" ht="20.5" thickBot="1" x14ac:dyDescent="0.45">
      <c r="A408" s="65" t="s">
        <v>825</v>
      </c>
      <c r="B408" s="57" t="s">
        <v>827</v>
      </c>
      <c r="C408" s="57" t="s">
        <v>763</v>
      </c>
      <c r="D408" s="57" t="s">
        <v>117</v>
      </c>
      <c r="E408" s="58" t="s">
        <v>29</v>
      </c>
      <c r="F408" s="58" t="s">
        <v>35</v>
      </c>
      <c r="G408" s="59">
        <v>12000</v>
      </c>
      <c r="H408" s="66">
        <v>0</v>
      </c>
      <c r="I408" s="66">
        <v>25</v>
      </c>
      <c r="J408" s="66">
        <f t="shared" si="493"/>
        <v>344.4</v>
      </c>
      <c r="K408" s="66">
        <f t="shared" si="492"/>
        <v>852</v>
      </c>
      <c r="L408" s="66">
        <f t="shared" si="387"/>
        <v>144</v>
      </c>
      <c r="M408" s="66">
        <f t="shared" si="383"/>
        <v>364.8</v>
      </c>
      <c r="N408" s="66">
        <f t="shared" si="497"/>
        <v>850.8</v>
      </c>
      <c r="O408" s="66">
        <v>0</v>
      </c>
      <c r="P408" s="66">
        <f t="shared" si="466"/>
        <v>2581</v>
      </c>
      <c r="Q408" s="66">
        <f t="shared" si="483"/>
        <v>734.2</v>
      </c>
      <c r="R408" s="66">
        <f t="shared" si="500"/>
        <v>1846.8</v>
      </c>
      <c r="S408" s="61">
        <f t="shared" si="386"/>
        <v>11265.8</v>
      </c>
      <c r="T408" s="67">
        <v>111</v>
      </c>
    </row>
    <row r="409" spans="1:20" s="55" customFormat="1" ht="20.5" thickBot="1" x14ac:dyDescent="0.45">
      <c r="A409" s="65" t="s">
        <v>945</v>
      </c>
      <c r="B409" s="57" t="s">
        <v>946</v>
      </c>
      <c r="C409" s="57" t="s">
        <v>763</v>
      </c>
      <c r="D409" s="57" t="s">
        <v>947</v>
      </c>
      <c r="E409" s="58" t="s">
        <v>34</v>
      </c>
      <c r="F409" s="58" t="s">
        <v>35</v>
      </c>
      <c r="G409" s="59">
        <v>12000</v>
      </c>
      <c r="H409" s="66">
        <v>0</v>
      </c>
      <c r="I409" s="66">
        <v>25</v>
      </c>
      <c r="J409" s="66">
        <f t="shared" si="493"/>
        <v>344.4</v>
      </c>
      <c r="K409" s="66">
        <f>ROUNDUP(G409*7.1%,2)</f>
        <v>852</v>
      </c>
      <c r="L409" s="66">
        <f t="shared" ref="L409" si="508">+G409*1.2%</f>
        <v>144</v>
      </c>
      <c r="M409" s="66">
        <f t="shared" ref="M409" si="509">+G409*3.04%</f>
        <v>364.8</v>
      </c>
      <c r="N409" s="66">
        <f t="shared" si="497"/>
        <v>850.8</v>
      </c>
      <c r="O409" s="66">
        <v>0</v>
      </c>
      <c r="P409" s="66">
        <f t="shared" si="466"/>
        <v>2581</v>
      </c>
      <c r="Q409" s="66">
        <f t="shared" si="483"/>
        <v>734.2</v>
      </c>
      <c r="R409" s="66">
        <f t="shared" si="500"/>
        <v>1846.8</v>
      </c>
      <c r="S409" s="61">
        <f t="shared" ref="S409" si="510">ROUNDUP(G409-Q409,2)</f>
        <v>11265.8</v>
      </c>
      <c r="T409" s="67">
        <v>111</v>
      </c>
    </row>
    <row r="410" spans="1:20" s="55" customFormat="1" ht="20.5" thickBot="1" x14ac:dyDescent="0.45">
      <c r="A410" s="65" t="s">
        <v>853</v>
      </c>
      <c r="B410" s="57" t="s">
        <v>854</v>
      </c>
      <c r="C410" s="57" t="s">
        <v>763</v>
      </c>
      <c r="D410" s="57" t="s">
        <v>88</v>
      </c>
      <c r="E410" s="58" t="s">
        <v>34</v>
      </c>
      <c r="F410" s="58" t="s">
        <v>35</v>
      </c>
      <c r="G410" s="59">
        <v>25000</v>
      </c>
      <c r="H410" s="66">
        <v>0</v>
      </c>
      <c r="I410" s="66">
        <v>25</v>
      </c>
      <c r="J410" s="66">
        <f t="shared" si="493"/>
        <v>717.5</v>
      </c>
      <c r="K410" s="66">
        <f>ROUNDUP(G410*7.1%,2)</f>
        <v>1775</v>
      </c>
      <c r="L410" s="66">
        <f t="shared" ref="L410" si="511">+G410*1.2%</f>
        <v>300</v>
      </c>
      <c r="M410" s="66">
        <f t="shared" si="383"/>
        <v>760</v>
      </c>
      <c r="N410" s="66">
        <f t="shared" si="497"/>
        <v>1772.5</v>
      </c>
      <c r="O410" s="66">
        <v>0</v>
      </c>
      <c r="P410" s="66">
        <f t="shared" ref="P410" si="512">+H410+I410+J410+K410+L410+M410+N410+O410</f>
        <v>5350</v>
      </c>
      <c r="Q410" s="66">
        <f t="shared" ref="Q410" si="513">ROUNDUP(H410+I410+J410+M410+O410,2)</f>
        <v>1502.5</v>
      </c>
      <c r="R410" s="66">
        <f t="shared" si="500"/>
        <v>3847.5</v>
      </c>
      <c r="S410" s="61">
        <f t="shared" ref="S410" si="514">ROUNDUP(G410-Q410,2)</f>
        <v>23497.5</v>
      </c>
      <c r="T410" s="67">
        <v>111</v>
      </c>
    </row>
    <row r="411" spans="1:20" ht="21" customHeight="1" thickBot="1" x14ac:dyDescent="0.3">
      <c r="A411" s="93" t="s">
        <v>768</v>
      </c>
      <c r="B411" s="94"/>
      <c r="C411" s="94"/>
      <c r="D411" s="94"/>
      <c r="E411" s="94"/>
      <c r="F411" s="95"/>
      <c r="G411" s="56">
        <f>SUM(G16:G410)</f>
        <v>7088073.2900000019</v>
      </c>
      <c r="H411" s="56">
        <f>SUM(H16:H410)</f>
        <v>116188.3</v>
      </c>
      <c r="I411" s="56">
        <f t="shared" ref="I411:R411" si="515">SUM(I16:I410)</f>
        <v>9850</v>
      </c>
      <c r="J411" s="56">
        <f t="shared" si="515"/>
        <v>203427.79220199978</v>
      </c>
      <c r="K411" s="56">
        <f t="shared" si="515"/>
        <v>503253.27999999991</v>
      </c>
      <c r="L411" s="56">
        <f t="shared" si="515"/>
        <v>82220.780599999969</v>
      </c>
      <c r="M411" s="56">
        <f t="shared" si="515"/>
        <v>215082.83801600014</v>
      </c>
      <c r="N411" s="56">
        <f>SUM(N16:N410)</f>
        <v>501624.1162609997</v>
      </c>
      <c r="O411" s="56">
        <f>SUM(O16:O410)</f>
        <v>104316.28000000003</v>
      </c>
      <c r="P411" s="56">
        <f t="shared" si="515"/>
        <v>1697659.5370789997</v>
      </c>
      <c r="Q411" s="56">
        <f t="shared" si="515"/>
        <v>648865.26146600011</v>
      </c>
      <c r="R411" s="56">
        <f t="shared" si="515"/>
        <v>1087098.1768609998</v>
      </c>
      <c r="S411" s="56">
        <f>SUM(S16:S410)</f>
        <v>6439208.0699999938</v>
      </c>
      <c r="T411" s="4"/>
    </row>
    <row r="412" spans="1:20" ht="16.5" x14ac:dyDescent="0.25">
      <c r="A412" s="92" t="s">
        <v>920</v>
      </c>
      <c r="B412" s="92"/>
      <c r="C412" s="14"/>
      <c r="D412" s="14"/>
      <c r="E412" s="14"/>
      <c r="F412" s="14"/>
      <c r="G412" s="15"/>
      <c r="H412" s="16"/>
      <c r="I412" s="16"/>
      <c r="J412" s="16"/>
      <c r="K412" s="16"/>
      <c r="L412" s="17"/>
      <c r="M412" s="16"/>
      <c r="N412" s="16"/>
      <c r="O412" s="16"/>
      <c r="P412" s="16"/>
      <c r="Q412" s="16"/>
      <c r="R412" s="16"/>
      <c r="S412" s="18"/>
      <c r="T412" s="18"/>
    </row>
    <row r="413" spans="1:20" ht="16.5" x14ac:dyDescent="0.25">
      <c r="A413" s="19"/>
      <c r="B413" s="19" t="s">
        <v>769</v>
      </c>
      <c r="C413" s="14"/>
      <c r="D413" s="20"/>
      <c r="E413" s="20"/>
      <c r="F413" s="20"/>
      <c r="G413" s="21"/>
      <c r="H413" s="22"/>
      <c r="I413" s="22"/>
      <c r="J413" s="22"/>
      <c r="K413" s="50"/>
      <c r="L413" s="50"/>
      <c r="M413" s="22"/>
      <c r="N413" s="50"/>
      <c r="O413" s="53"/>
      <c r="P413" s="22"/>
      <c r="Q413" s="22"/>
      <c r="R413" s="22"/>
      <c r="S413" s="23"/>
      <c r="T413" s="22"/>
    </row>
    <row r="414" spans="1:20" s="63" customFormat="1" ht="16.5" x14ac:dyDescent="0.35">
      <c r="A414" s="19" t="s">
        <v>770</v>
      </c>
      <c r="B414" s="24"/>
      <c r="C414" s="25"/>
      <c r="D414" s="35"/>
      <c r="E414" s="35"/>
      <c r="F414" s="35"/>
      <c r="G414" s="62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9"/>
      <c r="T414" s="37"/>
    </row>
    <row r="415" spans="1:20" s="63" customFormat="1" ht="16.5" x14ac:dyDescent="0.35">
      <c r="A415" s="26" t="s">
        <v>913</v>
      </c>
      <c r="B415" s="24"/>
      <c r="C415" s="25"/>
      <c r="D415" s="35"/>
      <c r="E415" s="35"/>
      <c r="F415" s="35"/>
      <c r="G415" s="62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9"/>
      <c r="T415" s="37"/>
    </row>
    <row r="416" spans="1:20" s="63" customFormat="1" ht="16.5" x14ac:dyDescent="0.35">
      <c r="A416" s="26" t="s">
        <v>914</v>
      </c>
      <c r="B416" s="24"/>
      <c r="C416" s="25"/>
      <c r="D416" s="35"/>
      <c r="E416" s="35"/>
      <c r="F416" s="35"/>
      <c r="G416" s="62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9"/>
      <c r="T416" s="37"/>
    </row>
    <row r="417" spans="1:20" s="63" customFormat="1" ht="16.5" x14ac:dyDescent="0.35">
      <c r="A417" s="26" t="s">
        <v>915</v>
      </c>
      <c r="B417" s="24"/>
      <c r="C417" s="25"/>
      <c r="D417" s="35"/>
      <c r="E417" s="35"/>
      <c r="F417" s="35"/>
      <c r="G417" s="62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9"/>
      <c r="T417" s="37"/>
    </row>
    <row r="418" spans="1:20" s="63" customFormat="1" ht="16.5" x14ac:dyDescent="0.35">
      <c r="A418" s="26" t="s">
        <v>916</v>
      </c>
      <c r="B418" s="24"/>
      <c r="C418" s="25"/>
      <c r="D418" s="35"/>
      <c r="E418" s="35"/>
      <c r="F418" s="35"/>
      <c r="G418" s="62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9"/>
      <c r="T418" s="37"/>
    </row>
    <row r="419" spans="1:20" s="63" customFormat="1" ht="16.5" x14ac:dyDescent="0.35">
      <c r="A419" s="27" t="s">
        <v>771</v>
      </c>
      <c r="B419" s="27"/>
      <c r="C419" s="28"/>
      <c r="D419" s="35"/>
      <c r="E419" s="35"/>
      <c r="F419" s="35"/>
      <c r="G419" s="62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9"/>
      <c r="T419" s="37"/>
    </row>
    <row r="420" spans="1:20" ht="16.5" x14ac:dyDescent="0.25">
      <c r="A420" s="29"/>
      <c r="B420" s="29"/>
      <c r="C420" s="30"/>
      <c r="D420" s="20"/>
      <c r="E420" s="20"/>
      <c r="F420" s="20"/>
      <c r="G420" s="21"/>
      <c r="H420" s="22"/>
      <c r="I420" s="22"/>
      <c r="J420" s="22"/>
      <c r="K420" s="50"/>
      <c r="L420" s="50"/>
      <c r="M420" s="22"/>
      <c r="N420" s="50"/>
      <c r="O420" s="53"/>
      <c r="P420" s="22"/>
      <c r="Q420" s="22"/>
      <c r="R420" s="22"/>
      <c r="S420" s="23"/>
      <c r="T420" s="22"/>
    </row>
    <row r="421" spans="1:20" ht="30" x14ac:dyDescent="0.25">
      <c r="A421" s="32"/>
      <c r="B421" s="33"/>
      <c r="C421" s="34"/>
      <c r="D421" s="35"/>
      <c r="E421" s="35"/>
      <c r="F421" s="35"/>
      <c r="G421" s="36"/>
      <c r="H421" s="31"/>
      <c r="I421" s="37"/>
      <c r="J421" s="37"/>
      <c r="K421" s="37"/>
      <c r="L421" s="38"/>
      <c r="M421" s="37"/>
      <c r="N421" s="37"/>
      <c r="O421" s="16"/>
      <c r="P421" s="37"/>
      <c r="Q421" s="37"/>
      <c r="R421" s="37"/>
      <c r="S421" s="39"/>
      <c r="T421" s="39"/>
    </row>
    <row r="422" spans="1:20" ht="16.5" x14ac:dyDescent="0.25">
      <c r="A422" s="90" t="s">
        <v>833</v>
      </c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22"/>
    </row>
    <row r="423" spans="1:20" ht="16.5" x14ac:dyDescent="0.25">
      <c r="A423" s="91" t="s">
        <v>834</v>
      </c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18"/>
    </row>
    <row r="424" spans="1:20" ht="16.5" x14ac:dyDescent="0.25">
      <c r="A424" s="91" t="s">
        <v>835</v>
      </c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39"/>
    </row>
    <row r="425" spans="1:20" ht="16.5" x14ac:dyDescent="0.25">
      <c r="A425" s="40"/>
      <c r="B425" s="41"/>
      <c r="C425" s="42"/>
      <c r="D425" s="35"/>
      <c r="E425" s="35"/>
      <c r="F425" s="35"/>
      <c r="G425" s="43"/>
      <c r="H425" s="37"/>
      <c r="I425" s="37"/>
      <c r="J425" s="37"/>
      <c r="K425" s="37"/>
      <c r="L425" s="37"/>
      <c r="M425" s="37"/>
      <c r="N425" s="37"/>
      <c r="O425" s="16"/>
      <c r="P425" s="37"/>
      <c r="Q425" s="37"/>
      <c r="R425" s="37"/>
      <c r="S425" s="39"/>
      <c r="T425" s="4"/>
    </row>
    <row r="426" spans="1:20" x14ac:dyDescent="0.3">
      <c r="B426" s="2"/>
      <c r="M426" s="4"/>
      <c r="N426" s="51"/>
      <c r="O426" s="52"/>
      <c r="P426" s="4"/>
      <c r="Q426" s="4"/>
      <c r="R426" s="4"/>
      <c r="S426" s="5"/>
    </row>
    <row r="429" spans="1:20" ht="25" x14ac:dyDescent="0.5">
      <c r="N429" s="8"/>
    </row>
    <row r="430" spans="1:20" ht="29.5" x14ac:dyDescent="0.55000000000000004">
      <c r="N430" s="45"/>
    </row>
    <row r="439" spans="7:20" s="1" customFormat="1" x14ac:dyDescent="0.3">
      <c r="G439" s="2"/>
      <c r="H439" s="3"/>
      <c r="I439" s="3"/>
      <c r="J439" s="3"/>
      <c r="K439" s="49"/>
      <c r="L439" s="49"/>
      <c r="M439" s="3"/>
      <c r="N439" s="49"/>
      <c r="O439" s="54"/>
      <c r="P439" s="3"/>
      <c r="Q439" s="3"/>
      <c r="R439" s="3"/>
      <c r="S439" s="44"/>
      <c r="T439" s="3"/>
    </row>
    <row r="440" spans="7:20" s="1" customFormat="1" x14ac:dyDescent="0.3">
      <c r="G440" s="2"/>
      <c r="H440" s="3"/>
      <c r="I440" s="3"/>
      <c r="J440" s="3"/>
      <c r="K440" s="49"/>
      <c r="L440" s="49"/>
      <c r="M440" s="3"/>
      <c r="N440" s="49"/>
      <c r="O440" s="54"/>
      <c r="P440" s="3"/>
      <c r="Q440" s="3"/>
      <c r="R440" s="3"/>
      <c r="S440" s="44"/>
      <c r="T440" s="3"/>
    </row>
    <row r="441" spans="7:20" s="1" customFormat="1" x14ac:dyDescent="0.3">
      <c r="G441" s="2"/>
      <c r="H441" s="3"/>
      <c r="I441" s="3"/>
      <c r="J441" s="3"/>
      <c r="K441" s="49"/>
      <c r="L441" s="49"/>
      <c r="M441" s="3"/>
      <c r="N441" s="49"/>
      <c r="O441" s="54"/>
      <c r="P441" s="3"/>
      <c r="Q441" s="3"/>
      <c r="R441" s="3"/>
      <c r="S441" s="44"/>
      <c r="T441" s="3"/>
    </row>
    <row r="442" spans="7:20" s="1" customFormat="1" x14ac:dyDescent="0.3">
      <c r="G442" s="2"/>
      <c r="H442" s="3"/>
      <c r="I442" s="3"/>
      <c r="J442" s="3"/>
      <c r="K442" s="49"/>
      <c r="L442" s="49"/>
      <c r="M442" s="3"/>
      <c r="N442" s="49"/>
      <c r="O442" s="54"/>
      <c r="P442" s="3"/>
      <c r="Q442" s="3"/>
      <c r="R442" s="3"/>
      <c r="S442" s="44"/>
      <c r="T442" s="3"/>
    </row>
    <row r="443" spans="7:20" s="1" customFormat="1" x14ac:dyDescent="0.3">
      <c r="G443" s="2"/>
      <c r="H443" s="3"/>
      <c r="I443" s="3"/>
      <c r="J443" s="3"/>
      <c r="K443" s="49"/>
      <c r="L443" s="49"/>
      <c r="M443" s="3"/>
      <c r="N443" s="49"/>
      <c r="O443" s="54"/>
      <c r="P443" s="3"/>
      <c r="Q443" s="3"/>
      <c r="R443" s="3"/>
      <c r="S443" s="44"/>
      <c r="T443" s="3"/>
    </row>
    <row r="444" spans="7:20" s="1" customFormat="1" x14ac:dyDescent="0.3">
      <c r="G444" s="2"/>
      <c r="H444" s="3"/>
      <c r="I444" s="3"/>
      <c r="J444" s="3"/>
      <c r="K444" s="49"/>
      <c r="L444" s="49"/>
      <c r="M444" s="3"/>
      <c r="N444" s="49"/>
      <c r="O444" s="54"/>
      <c r="P444" s="3"/>
      <c r="Q444" s="3"/>
      <c r="R444" s="3"/>
      <c r="S444" s="44"/>
      <c r="T444" s="3"/>
    </row>
    <row r="445" spans="7:20" s="1" customFormat="1" x14ac:dyDescent="0.3">
      <c r="G445" s="2"/>
      <c r="H445" s="3"/>
      <c r="I445" s="3"/>
      <c r="J445" s="3"/>
      <c r="K445" s="49"/>
      <c r="L445" s="49"/>
      <c r="M445" s="3"/>
      <c r="N445" s="49"/>
      <c r="O445" s="54"/>
      <c r="P445" s="3"/>
      <c r="Q445" s="3"/>
      <c r="R445" s="3"/>
      <c r="S445" s="44"/>
      <c r="T445" s="3"/>
    </row>
    <row r="446" spans="7:20" s="1" customFormat="1" x14ac:dyDescent="0.3">
      <c r="G446" s="2"/>
      <c r="H446" s="3"/>
      <c r="I446" s="3"/>
      <c r="J446" s="3"/>
      <c r="K446" s="49"/>
      <c r="L446" s="49"/>
      <c r="M446" s="3"/>
      <c r="N446" s="49"/>
      <c r="O446" s="54"/>
      <c r="P446" s="3"/>
      <c r="Q446" s="3"/>
      <c r="R446" s="3"/>
      <c r="S446" s="44"/>
      <c r="T446" s="3"/>
    </row>
    <row r="447" spans="7:20" s="1" customFormat="1" x14ac:dyDescent="0.3">
      <c r="G447" s="2"/>
      <c r="H447" s="3"/>
      <c r="I447" s="3"/>
      <c r="J447" s="3"/>
      <c r="K447" s="49"/>
      <c r="L447" s="49"/>
      <c r="M447" s="3"/>
      <c r="N447" s="49"/>
      <c r="O447" s="54"/>
      <c r="P447" s="3"/>
      <c r="Q447" s="3"/>
      <c r="R447" s="3"/>
      <c r="S447" s="44"/>
      <c r="T447" s="3"/>
    </row>
    <row r="448" spans="7:20" s="1" customFormat="1" x14ac:dyDescent="0.3">
      <c r="G448" s="2"/>
      <c r="H448" s="3"/>
      <c r="I448" s="3"/>
      <c r="J448" s="3"/>
      <c r="K448" s="49"/>
      <c r="L448" s="49"/>
      <c r="M448" s="3"/>
      <c r="N448" s="49"/>
      <c r="O448" s="54"/>
      <c r="P448" s="3"/>
      <c r="Q448" s="3"/>
      <c r="R448" s="3"/>
      <c r="S448" s="44"/>
      <c r="T448" s="3"/>
    </row>
    <row r="449" spans="7:20" s="1" customFormat="1" x14ac:dyDescent="0.3">
      <c r="G449" s="2"/>
      <c r="H449" s="3"/>
      <c r="I449" s="3"/>
      <c r="J449" s="3"/>
      <c r="K449" s="49"/>
      <c r="L449" s="49"/>
      <c r="M449" s="3"/>
      <c r="N449" s="49"/>
      <c r="O449" s="54"/>
      <c r="P449" s="3"/>
      <c r="Q449" s="3"/>
      <c r="R449" s="3"/>
      <c r="S449" s="44"/>
      <c r="T449" s="3"/>
    </row>
    <row r="450" spans="7:20" s="1" customFormat="1" x14ac:dyDescent="0.3">
      <c r="G450" s="2"/>
      <c r="H450" s="3"/>
      <c r="I450" s="3"/>
      <c r="J450" s="3"/>
      <c r="K450" s="49"/>
      <c r="L450" s="49"/>
      <c r="M450" s="3"/>
      <c r="N450" s="49"/>
      <c r="O450" s="54"/>
      <c r="P450" s="3"/>
      <c r="Q450" s="3"/>
      <c r="R450" s="3"/>
      <c r="S450" s="44"/>
      <c r="T450" s="3"/>
    </row>
    <row r="451" spans="7:20" s="1" customFormat="1" x14ac:dyDescent="0.3">
      <c r="G451" s="2"/>
      <c r="H451" s="3"/>
      <c r="I451" s="3"/>
      <c r="J451" s="3"/>
      <c r="K451" s="49"/>
      <c r="L451" s="49"/>
      <c r="M451" s="3"/>
      <c r="N451" s="49"/>
      <c r="O451" s="54"/>
      <c r="P451" s="3"/>
      <c r="Q451" s="3"/>
      <c r="R451" s="3"/>
      <c r="S451" s="44"/>
      <c r="T451" s="3"/>
    </row>
    <row r="452" spans="7:20" s="1" customFormat="1" x14ac:dyDescent="0.3">
      <c r="G452" s="2"/>
      <c r="H452" s="3"/>
      <c r="I452" s="3"/>
      <c r="J452" s="3"/>
      <c r="K452" s="49"/>
      <c r="L452" s="49"/>
      <c r="M452" s="3"/>
      <c r="N452" s="49"/>
      <c r="O452" s="54"/>
      <c r="P452" s="3"/>
      <c r="Q452" s="3"/>
      <c r="R452" s="3"/>
      <c r="S452" s="44"/>
      <c r="T452" s="3"/>
    </row>
    <row r="453" spans="7:20" s="1" customFormat="1" x14ac:dyDescent="0.3">
      <c r="G453" s="2"/>
      <c r="H453" s="3"/>
      <c r="I453" s="3"/>
      <c r="J453" s="3"/>
      <c r="K453" s="49"/>
      <c r="L453" s="49"/>
      <c r="M453" s="3"/>
      <c r="N453" s="49"/>
      <c r="O453" s="54"/>
      <c r="P453" s="3"/>
      <c r="Q453" s="3"/>
      <c r="R453" s="3"/>
      <c r="S453" s="44"/>
      <c r="T453" s="3"/>
    </row>
    <row r="454" spans="7:20" s="1" customFormat="1" x14ac:dyDescent="0.3">
      <c r="G454" s="2"/>
      <c r="H454" s="3"/>
      <c r="I454" s="3"/>
      <c r="J454" s="3"/>
      <c r="K454" s="49"/>
      <c r="L454" s="49"/>
      <c r="M454" s="3"/>
      <c r="N454" s="49"/>
      <c r="O454" s="54"/>
      <c r="P454" s="3"/>
      <c r="Q454" s="3"/>
      <c r="R454" s="3"/>
      <c r="S454" s="44"/>
      <c r="T454" s="3"/>
    </row>
    <row r="455" spans="7:20" s="1" customFormat="1" x14ac:dyDescent="0.3">
      <c r="G455" s="2"/>
      <c r="H455" s="3"/>
      <c r="I455" s="3"/>
      <c r="J455" s="3"/>
      <c r="K455" s="49"/>
      <c r="L455" s="49"/>
      <c r="M455" s="3"/>
      <c r="N455" s="49"/>
      <c r="O455" s="54"/>
      <c r="P455" s="3"/>
      <c r="Q455" s="3"/>
      <c r="R455" s="3"/>
      <c r="S455" s="44"/>
      <c r="T455" s="3"/>
    </row>
    <row r="456" spans="7:20" s="1" customFormat="1" x14ac:dyDescent="0.3">
      <c r="G456" s="2"/>
      <c r="H456" s="3"/>
      <c r="I456" s="3"/>
      <c r="J456" s="3"/>
      <c r="K456" s="49"/>
      <c r="L456" s="49"/>
      <c r="M456" s="3"/>
      <c r="N456" s="49"/>
      <c r="O456" s="54"/>
      <c r="P456" s="3"/>
      <c r="Q456" s="3"/>
      <c r="R456" s="3"/>
      <c r="S456" s="44"/>
      <c r="T456" s="3"/>
    </row>
    <row r="457" spans="7:20" s="1" customFormat="1" x14ac:dyDescent="0.3">
      <c r="G457" s="2"/>
      <c r="H457" s="3"/>
      <c r="I457" s="3"/>
      <c r="J457" s="3"/>
      <c r="K457" s="49"/>
      <c r="L457" s="49"/>
      <c r="M457" s="3"/>
      <c r="N457" s="49"/>
      <c r="O457" s="54"/>
      <c r="P457" s="3"/>
      <c r="Q457" s="3"/>
      <c r="R457" s="3"/>
      <c r="S457" s="44"/>
      <c r="T457" s="3"/>
    </row>
    <row r="458" spans="7:20" s="1" customFormat="1" x14ac:dyDescent="0.3">
      <c r="G458" s="2"/>
      <c r="H458" s="3"/>
      <c r="I458" s="3"/>
      <c r="J458" s="3"/>
      <c r="K458" s="49"/>
      <c r="L458" s="49"/>
      <c r="M458" s="3"/>
      <c r="N458" s="49"/>
      <c r="O458" s="54"/>
      <c r="P458" s="3"/>
      <c r="Q458" s="3"/>
      <c r="R458" s="3"/>
      <c r="S458" s="44"/>
      <c r="T458" s="3"/>
    </row>
    <row r="459" spans="7:20" s="1" customFormat="1" x14ac:dyDescent="0.3">
      <c r="G459" s="2"/>
      <c r="H459" s="3"/>
      <c r="I459" s="3"/>
      <c r="J459" s="3"/>
      <c r="K459" s="49"/>
      <c r="L459" s="49"/>
      <c r="M459" s="3"/>
      <c r="N459" s="49"/>
      <c r="O459" s="54"/>
      <c r="P459" s="3"/>
      <c r="Q459" s="3"/>
      <c r="R459" s="3"/>
      <c r="S459" s="44"/>
      <c r="T459" s="3"/>
    </row>
    <row r="460" spans="7:20" s="1" customFormat="1" x14ac:dyDescent="0.3">
      <c r="G460" s="2"/>
      <c r="H460" s="3"/>
      <c r="I460" s="3"/>
      <c r="J460" s="3"/>
      <c r="K460" s="49"/>
      <c r="L460" s="49"/>
      <c r="M460" s="3"/>
      <c r="N460" s="49"/>
      <c r="O460" s="54"/>
      <c r="P460" s="3"/>
      <c r="Q460" s="3"/>
      <c r="R460" s="3"/>
      <c r="S460" s="44"/>
      <c r="T460" s="3"/>
    </row>
    <row r="461" spans="7:20" s="1" customFormat="1" x14ac:dyDescent="0.3">
      <c r="G461" s="2"/>
      <c r="H461" s="3"/>
      <c r="I461" s="3"/>
      <c r="J461" s="3"/>
      <c r="K461" s="49"/>
      <c r="L461" s="49"/>
      <c r="M461" s="3"/>
      <c r="N461" s="49"/>
      <c r="O461" s="54"/>
      <c r="P461" s="3"/>
      <c r="Q461" s="3"/>
      <c r="R461" s="3"/>
      <c r="S461" s="44"/>
      <c r="T461" s="3"/>
    </row>
    <row r="462" spans="7:20" s="1" customFormat="1" x14ac:dyDescent="0.3">
      <c r="G462" s="2"/>
      <c r="H462" s="3"/>
      <c r="I462" s="3"/>
      <c r="J462" s="3"/>
      <c r="K462" s="49"/>
      <c r="L462" s="49"/>
      <c r="M462" s="3"/>
      <c r="N462" s="49"/>
      <c r="O462" s="54"/>
      <c r="P462" s="3"/>
      <c r="Q462" s="3"/>
      <c r="R462" s="3"/>
      <c r="S462" s="44"/>
      <c r="T462" s="3"/>
    </row>
    <row r="463" spans="7:20" s="1" customFormat="1" x14ac:dyDescent="0.3">
      <c r="G463" s="2"/>
      <c r="H463" s="3"/>
      <c r="I463" s="3"/>
      <c r="J463" s="3"/>
      <c r="K463" s="49"/>
      <c r="L463" s="49"/>
      <c r="M463" s="3"/>
      <c r="N463" s="49"/>
      <c r="O463" s="54"/>
      <c r="P463" s="3"/>
      <c r="Q463" s="3"/>
      <c r="R463" s="3"/>
      <c r="S463" s="44"/>
      <c r="T463" s="3"/>
    </row>
    <row r="464" spans="7:20" s="1" customFormat="1" x14ac:dyDescent="0.3">
      <c r="G464" s="2"/>
      <c r="H464" s="3"/>
      <c r="I464" s="3"/>
      <c r="J464" s="3"/>
      <c r="K464" s="49"/>
      <c r="L464" s="49"/>
      <c r="M464" s="3"/>
      <c r="N464" s="49"/>
      <c r="O464" s="54"/>
      <c r="P464" s="3"/>
      <c r="Q464" s="3"/>
      <c r="R464" s="3"/>
      <c r="S464" s="44"/>
      <c r="T464" s="3"/>
    </row>
    <row r="465" spans="7:20" s="1" customFormat="1" x14ac:dyDescent="0.3">
      <c r="G465" s="2"/>
      <c r="H465" s="3"/>
      <c r="I465" s="3"/>
      <c r="J465" s="3"/>
      <c r="K465" s="49"/>
      <c r="L465" s="49"/>
      <c r="M465" s="3"/>
      <c r="N465" s="49"/>
      <c r="O465" s="54"/>
      <c r="P465" s="3"/>
      <c r="Q465" s="3"/>
      <c r="R465" s="3"/>
      <c r="S465" s="44"/>
      <c r="T465" s="3"/>
    </row>
    <row r="466" spans="7:20" s="1" customFormat="1" x14ac:dyDescent="0.3">
      <c r="G466" s="2"/>
      <c r="H466" s="3"/>
      <c r="I466" s="3"/>
      <c r="J466" s="3"/>
      <c r="K466" s="49"/>
      <c r="L466" s="49"/>
      <c r="M466" s="3"/>
      <c r="N466" s="49"/>
      <c r="O466" s="54"/>
      <c r="P466" s="3"/>
      <c r="Q466" s="3"/>
      <c r="R466" s="3"/>
      <c r="S466" s="44"/>
      <c r="T466" s="3"/>
    </row>
    <row r="467" spans="7:20" s="1" customFormat="1" x14ac:dyDescent="0.3">
      <c r="G467" s="2"/>
      <c r="H467" s="3"/>
      <c r="I467" s="3"/>
      <c r="J467" s="3"/>
      <c r="K467" s="49"/>
      <c r="L467" s="49"/>
      <c r="M467" s="3"/>
      <c r="N467" s="49"/>
      <c r="O467" s="54"/>
      <c r="P467" s="3"/>
      <c r="Q467" s="3"/>
      <c r="R467" s="3"/>
      <c r="S467" s="44"/>
      <c r="T467" s="3"/>
    </row>
    <row r="468" spans="7:20" s="1" customFormat="1" x14ac:dyDescent="0.3">
      <c r="G468" s="2"/>
      <c r="H468" s="3"/>
      <c r="I468" s="3"/>
      <c r="J468" s="3"/>
      <c r="K468" s="49"/>
      <c r="L468" s="49"/>
      <c r="M468" s="3"/>
      <c r="N468" s="49"/>
      <c r="O468" s="54"/>
      <c r="P468" s="3"/>
      <c r="Q468" s="3"/>
      <c r="R468" s="3"/>
      <c r="S468" s="44"/>
      <c r="T468" s="3"/>
    </row>
    <row r="469" spans="7:20" s="1" customFormat="1" x14ac:dyDescent="0.3">
      <c r="G469" s="2"/>
      <c r="H469" s="3"/>
      <c r="I469" s="3"/>
      <c r="J469" s="3"/>
      <c r="K469" s="49"/>
      <c r="L469" s="49"/>
      <c r="M469" s="3"/>
      <c r="N469" s="49"/>
      <c r="O469" s="54"/>
      <c r="P469" s="3"/>
      <c r="Q469" s="3"/>
      <c r="R469" s="3"/>
      <c r="S469" s="44"/>
      <c r="T469" s="3"/>
    </row>
    <row r="470" spans="7:20" s="1" customFormat="1" x14ac:dyDescent="0.3">
      <c r="G470" s="2"/>
      <c r="H470" s="3"/>
      <c r="I470" s="3"/>
      <c r="J470" s="3"/>
      <c r="K470" s="49"/>
      <c r="L470" s="49"/>
      <c r="M470" s="3"/>
      <c r="N470" s="49"/>
      <c r="O470" s="54"/>
      <c r="P470" s="3"/>
      <c r="Q470" s="3"/>
      <c r="R470" s="3"/>
      <c r="S470" s="44"/>
      <c r="T470" s="3"/>
    </row>
    <row r="471" spans="7:20" s="1" customFormat="1" x14ac:dyDescent="0.3">
      <c r="G471" s="2"/>
      <c r="H471" s="3"/>
      <c r="I471" s="3"/>
      <c r="J471" s="3"/>
      <c r="K471" s="49"/>
      <c r="L471" s="49"/>
      <c r="M471" s="3"/>
      <c r="N471" s="49"/>
      <c r="O471" s="54"/>
      <c r="P471" s="3"/>
      <c r="Q471" s="3"/>
      <c r="R471" s="3"/>
      <c r="S471" s="44"/>
      <c r="T471" s="3"/>
    </row>
    <row r="472" spans="7:20" s="1" customFormat="1" x14ac:dyDescent="0.3">
      <c r="G472" s="2"/>
      <c r="H472" s="3"/>
      <c r="I472" s="3"/>
      <c r="J472" s="3"/>
      <c r="K472" s="49"/>
      <c r="L472" s="49"/>
      <c r="M472" s="3"/>
      <c r="N472" s="49"/>
      <c r="O472" s="54"/>
      <c r="P472" s="3"/>
      <c r="Q472" s="3"/>
      <c r="R472" s="3"/>
      <c r="S472" s="44"/>
      <c r="T472" s="3"/>
    </row>
    <row r="473" spans="7:20" s="1" customFormat="1" x14ac:dyDescent="0.3">
      <c r="G473" s="2"/>
      <c r="H473" s="3"/>
      <c r="I473" s="3"/>
      <c r="J473" s="3"/>
      <c r="K473" s="49"/>
      <c r="L473" s="49"/>
      <c r="M473" s="3"/>
      <c r="N473" s="49"/>
      <c r="O473" s="54"/>
      <c r="P473" s="3"/>
      <c r="Q473" s="3"/>
      <c r="R473" s="3"/>
      <c r="S473" s="44"/>
      <c r="T473" s="3"/>
    </row>
    <row r="474" spans="7:20" s="1" customFormat="1" x14ac:dyDescent="0.3">
      <c r="G474" s="2"/>
      <c r="H474" s="3"/>
      <c r="I474" s="3"/>
      <c r="J474" s="3"/>
      <c r="K474" s="49"/>
      <c r="L474" s="49"/>
      <c r="M474" s="3"/>
      <c r="N474" s="49"/>
      <c r="O474" s="54"/>
      <c r="P474" s="3"/>
      <c r="Q474" s="3"/>
      <c r="R474" s="3"/>
      <c r="S474" s="44"/>
      <c r="T474" s="3"/>
    </row>
    <row r="475" spans="7:20" s="1" customFormat="1" x14ac:dyDescent="0.3">
      <c r="G475" s="2"/>
      <c r="H475" s="3"/>
      <c r="I475" s="3"/>
      <c r="J475" s="3"/>
      <c r="K475" s="49"/>
      <c r="L475" s="49"/>
      <c r="M475" s="3"/>
      <c r="N475" s="49"/>
      <c r="O475" s="54"/>
      <c r="P475" s="3"/>
      <c r="Q475" s="3"/>
      <c r="R475" s="3"/>
      <c r="S475" s="44"/>
      <c r="T475" s="3"/>
    </row>
    <row r="476" spans="7:20" s="1" customFormat="1" x14ac:dyDescent="0.3">
      <c r="G476" s="2"/>
      <c r="H476" s="3"/>
      <c r="I476" s="3"/>
      <c r="J476" s="3"/>
      <c r="K476" s="49"/>
      <c r="L476" s="49"/>
      <c r="M476" s="3"/>
      <c r="N476" s="49"/>
      <c r="O476" s="54"/>
      <c r="P476" s="3"/>
      <c r="Q476" s="3"/>
      <c r="R476" s="3"/>
      <c r="S476" s="44"/>
      <c r="T476" s="3"/>
    </row>
    <row r="477" spans="7:20" s="1" customFormat="1" x14ac:dyDescent="0.3">
      <c r="G477" s="2"/>
      <c r="H477" s="3"/>
      <c r="I477" s="3"/>
      <c r="J477" s="3"/>
      <c r="K477" s="49"/>
      <c r="L477" s="49"/>
      <c r="M477" s="3"/>
      <c r="N477" s="49"/>
      <c r="O477" s="54"/>
      <c r="P477" s="3"/>
      <c r="Q477" s="3"/>
      <c r="R477" s="3"/>
      <c r="S477" s="44"/>
      <c r="T477" s="3"/>
    </row>
    <row r="478" spans="7:20" s="1" customFormat="1" x14ac:dyDescent="0.3">
      <c r="G478" s="2"/>
      <c r="H478" s="3"/>
      <c r="I478" s="3"/>
      <c r="J478" s="3"/>
      <c r="K478" s="49"/>
      <c r="L478" s="49"/>
      <c r="M478" s="3"/>
      <c r="N478" s="49"/>
      <c r="O478" s="54"/>
      <c r="P478" s="3"/>
      <c r="Q478" s="3"/>
      <c r="R478" s="3"/>
      <c r="S478" s="44"/>
      <c r="T478" s="3"/>
    </row>
    <row r="479" spans="7:20" s="1" customFormat="1" x14ac:dyDescent="0.3">
      <c r="G479" s="2"/>
      <c r="H479" s="3"/>
      <c r="I479" s="3"/>
      <c r="J479" s="3"/>
      <c r="K479" s="49"/>
      <c r="L479" s="49"/>
      <c r="M479" s="3"/>
      <c r="N479" s="49"/>
      <c r="O479" s="54"/>
      <c r="P479" s="3"/>
      <c r="Q479" s="3"/>
      <c r="R479" s="3"/>
      <c r="S479" s="44"/>
      <c r="T479" s="3"/>
    </row>
    <row r="480" spans="7:20" s="1" customFormat="1" x14ac:dyDescent="0.3">
      <c r="G480" s="2"/>
      <c r="H480" s="3"/>
      <c r="I480" s="3"/>
      <c r="J480" s="3"/>
      <c r="K480" s="49"/>
      <c r="L480" s="49"/>
      <c r="M480" s="3"/>
      <c r="N480" s="49"/>
      <c r="O480" s="54"/>
      <c r="P480" s="3"/>
      <c r="Q480" s="3"/>
      <c r="R480" s="3"/>
      <c r="S480" s="44"/>
      <c r="T480" s="3"/>
    </row>
    <row r="481" spans="7:20" s="1" customFormat="1" x14ac:dyDescent="0.3">
      <c r="G481" s="2"/>
      <c r="H481" s="3"/>
      <c r="I481" s="3"/>
      <c r="J481" s="3"/>
      <c r="K481" s="49"/>
      <c r="L481" s="49"/>
      <c r="M481" s="3"/>
      <c r="N481" s="49"/>
      <c r="O481" s="54"/>
      <c r="P481" s="3"/>
      <c r="Q481" s="3"/>
      <c r="R481" s="3"/>
      <c r="S481" s="44"/>
      <c r="T481" s="3"/>
    </row>
    <row r="482" spans="7:20" s="1" customFormat="1" x14ac:dyDescent="0.3">
      <c r="G482" s="2"/>
      <c r="H482" s="3"/>
      <c r="I482" s="3"/>
      <c r="J482" s="3"/>
      <c r="K482" s="49"/>
      <c r="L482" s="49"/>
      <c r="M482" s="3"/>
      <c r="N482" s="49"/>
      <c r="O482" s="54"/>
      <c r="P482" s="3"/>
      <c r="Q482" s="3"/>
      <c r="R482" s="3"/>
      <c r="S482" s="44"/>
      <c r="T482" s="3"/>
    </row>
    <row r="483" spans="7:20" s="1" customFormat="1" x14ac:dyDescent="0.3">
      <c r="G483" s="2"/>
      <c r="H483" s="3"/>
      <c r="I483" s="3"/>
      <c r="J483" s="3"/>
      <c r="K483" s="49"/>
      <c r="L483" s="49"/>
      <c r="M483" s="3"/>
      <c r="N483" s="49"/>
      <c r="O483" s="54"/>
      <c r="P483" s="3"/>
      <c r="Q483" s="3"/>
      <c r="R483" s="3"/>
      <c r="S483" s="44"/>
      <c r="T483" s="3"/>
    </row>
    <row r="484" spans="7:20" s="1" customFormat="1" x14ac:dyDescent="0.3">
      <c r="G484" s="2"/>
      <c r="H484" s="3"/>
      <c r="I484" s="3"/>
      <c r="J484" s="3"/>
      <c r="K484" s="49"/>
      <c r="L484" s="49"/>
      <c r="M484" s="3"/>
      <c r="N484" s="49"/>
      <c r="O484" s="54"/>
      <c r="P484" s="3"/>
      <c r="Q484" s="3"/>
      <c r="R484" s="3"/>
      <c r="S484" s="44"/>
      <c r="T484" s="3"/>
    </row>
    <row r="485" spans="7:20" s="1" customFormat="1" x14ac:dyDescent="0.3">
      <c r="G485" s="2"/>
      <c r="H485" s="3"/>
      <c r="I485" s="3"/>
      <c r="J485" s="3"/>
      <c r="K485" s="49"/>
      <c r="L485" s="49"/>
      <c r="M485" s="3"/>
      <c r="N485" s="49"/>
      <c r="O485" s="54"/>
      <c r="P485" s="3"/>
      <c r="Q485" s="3"/>
      <c r="R485" s="3"/>
      <c r="S485" s="44"/>
      <c r="T485" s="3"/>
    </row>
    <row r="486" spans="7:20" s="1" customFormat="1" x14ac:dyDescent="0.3">
      <c r="G486" s="2"/>
      <c r="H486" s="3"/>
      <c r="I486" s="3"/>
      <c r="J486" s="3"/>
      <c r="K486" s="49"/>
      <c r="L486" s="49"/>
      <c r="M486" s="3"/>
      <c r="N486" s="49"/>
      <c r="O486" s="54"/>
      <c r="P486" s="3"/>
      <c r="Q486" s="3"/>
      <c r="R486" s="3"/>
      <c r="S486" s="44"/>
      <c r="T486" s="3"/>
    </row>
    <row r="487" spans="7:20" s="1" customFormat="1" x14ac:dyDescent="0.3">
      <c r="G487" s="2"/>
      <c r="H487" s="3"/>
      <c r="I487" s="3"/>
      <c r="J487" s="3"/>
      <c r="K487" s="49"/>
      <c r="L487" s="49"/>
      <c r="M487" s="3"/>
      <c r="N487" s="49"/>
      <c r="O487" s="54"/>
      <c r="P487" s="3"/>
      <c r="Q487" s="3"/>
      <c r="R487" s="3"/>
      <c r="S487" s="44"/>
      <c r="T487" s="3"/>
    </row>
    <row r="488" spans="7:20" s="1" customFormat="1" x14ac:dyDescent="0.3">
      <c r="G488" s="2"/>
      <c r="H488" s="3"/>
      <c r="I488" s="3"/>
      <c r="J488" s="3"/>
      <c r="K488" s="49"/>
      <c r="L488" s="49"/>
      <c r="M488" s="3"/>
      <c r="N488" s="49"/>
      <c r="O488" s="54"/>
      <c r="P488" s="3"/>
      <c r="Q488" s="3"/>
      <c r="R488" s="3"/>
      <c r="S488" s="44"/>
      <c r="T488" s="3"/>
    </row>
    <row r="489" spans="7:20" s="1" customFormat="1" x14ac:dyDescent="0.3">
      <c r="G489" s="2"/>
      <c r="H489" s="3"/>
      <c r="I489" s="3"/>
      <c r="J489" s="3"/>
      <c r="K489" s="49"/>
      <c r="L489" s="49"/>
      <c r="M489" s="3"/>
      <c r="N489" s="49"/>
      <c r="O489" s="54"/>
      <c r="P489" s="3"/>
      <c r="Q489" s="3"/>
      <c r="R489" s="3"/>
      <c r="S489" s="44"/>
      <c r="T489" s="3"/>
    </row>
    <row r="490" spans="7:20" s="1" customFormat="1" x14ac:dyDescent="0.3">
      <c r="G490" s="2"/>
      <c r="H490" s="3"/>
      <c r="I490" s="3"/>
      <c r="J490" s="3"/>
      <c r="K490" s="49"/>
      <c r="L490" s="49"/>
      <c r="M490" s="3"/>
      <c r="N490" s="49"/>
      <c r="O490" s="54"/>
      <c r="P490" s="3"/>
      <c r="Q490" s="3"/>
      <c r="R490" s="3"/>
      <c r="S490" s="44"/>
      <c r="T490" s="3"/>
    </row>
    <row r="491" spans="7:20" s="1" customFormat="1" x14ac:dyDescent="0.3">
      <c r="G491" s="2"/>
      <c r="H491" s="3"/>
      <c r="I491" s="3"/>
      <c r="J491" s="3"/>
      <c r="K491" s="49"/>
      <c r="L491" s="49"/>
      <c r="M491" s="3"/>
      <c r="N491" s="49"/>
      <c r="O491" s="54"/>
      <c r="P491" s="3"/>
      <c r="Q491" s="3"/>
      <c r="R491" s="3"/>
      <c r="S491" s="44"/>
      <c r="T491" s="3"/>
    </row>
    <row r="492" spans="7:20" s="1" customFormat="1" x14ac:dyDescent="0.3">
      <c r="G492" s="2"/>
      <c r="H492" s="3"/>
      <c r="I492" s="3"/>
      <c r="J492" s="3"/>
      <c r="K492" s="49"/>
      <c r="L492" s="49"/>
      <c r="M492" s="3"/>
      <c r="N492" s="49"/>
      <c r="O492" s="54"/>
      <c r="P492" s="3"/>
      <c r="Q492" s="3"/>
      <c r="R492" s="3"/>
      <c r="S492" s="44"/>
      <c r="T492" s="3"/>
    </row>
    <row r="493" spans="7:20" s="1" customFormat="1" x14ac:dyDescent="0.3">
      <c r="G493" s="2"/>
      <c r="H493" s="3"/>
      <c r="I493" s="3"/>
      <c r="J493" s="3"/>
      <c r="K493" s="49"/>
      <c r="L493" s="49"/>
      <c r="M493" s="3"/>
      <c r="N493" s="49"/>
      <c r="O493" s="54"/>
      <c r="P493" s="3"/>
      <c r="Q493" s="3"/>
      <c r="R493" s="3"/>
      <c r="S493" s="44"/>
      <c r="T493" s="3"/>
    </row>
    <row r="494" spans="7:20" s="1" customFormat="1" x14ac:dyDescent="0.3">
      <c r="G494" s="2"/>
      <c r="H494" s="3"/>
      <c r="I494" s="3"/>
      <c r="J494" s="3"/>
      <c r="K494" s="49"/>
      <c r="L494" s="49"/>
      <c r="M494" s="3"/>
      <c r="N494" s="49"/>
      <c r="O494" s="54"/>
      <c r="P494" s="3"/>
      <c r="Q494" s="3"/>
      <c r="R494" s="3"/>
      <c r="S494" s="44"/>
      <c r="T494" s="3"/>
    </row>
    <row r="495" spans="7:20" s="1" customFormat="1" x14ac:dyDescent="0.3">
      <c r="G495" s="2"/>
      <c r="H495" s="3"/>
      <c r="I495" s="3"/>
      <c r="J495" s="3"/>
      <c r="K495" s="49"/>
      <c r="L495" s="49"/>
      <c r="M495" s="3"/>
      <c r="N495" s="49"/>
      <c r="O495" s="54"/>
      <c r="P495" s="3"/>
      <c r="Q495" s="3"/>
      <c r="R495" s="3"/>
      <c r="S495" s="44"/>
      <c r="T495" s="3"/>
    </row>
    <row r="496" spans="7:20" s="1" customFormat="1" x14ac:dyDescent="0.3">
      <c r="G496" s="2"/>
      <c r="H496" s="3"/>
      <c r="I496" s="3"/>
      <c r="J496" s="3"/>
      <c r="K496" s="49"/>
      <c r="L496" s="49"/>
      <c r="M496" s="3"/>
      <c r="N496" s="49"/>
      <c r="O496" s="54"/>
      <c r="P496" s="3"/>
      <c r="Q496" s="3"/>
      <c r="R496" s="3"/>
      <c r="S496" s="44"/>
      <c r="T496" s="3"/>
    </row>
    <row r="497" spans="7:20" s="1" customFormat="1" x14ac:dyDescent="0.3">
      <c r="G497" s="2"/>
      <c r="H497" s="3"/>
      <c r="I497" s="3"/>
      <c r="J497" s="3"/>
      <c r="K497" s="49"/>
      <c r="L497" s="49"/>
      <c r="M497" s="3"/>
      <c r="N497" s="49"/>
      <c r="O497" s="54"/>
      <c r="P497" s="3"/>
      <c r="Q497" s="3"/>
      <c r="R497" s="3"/>
      <c r="S497" s="44"/>
      <c r="T497" s="3"/>
    </row>
    <row r="498" spans="7:20" s="1" customFormat="1" x14ac:dyDescent="0.3">
      <c r="G498" s="2"/>
      <c r="H498" s="3"/>
      <c r="I498" s="3"/>
      <c r="J498" s="3"/>
      <c r="K498" s="49"/>
      <c r="L498" s="49"/>
      <c r="M498" s="3"/>
      <c r="N498" s="49"/>
      <c r="O498" s="54"/>
      <c r="P498" s="3"/>
      <c r="Q498" s="3"/>
      <c r="R498" s="3"/>
      <c r="S498" s="44"/>
      <c r="T498" s="3"/>
    </row>
    <row r="499" spans="7:20" s="1" customFormat="1" x14ac:dyDescent="0.3">
      <c r="G499" s="2"/>
      <c r="H499" s="3"/>
      <c r="I499" s="3"/>
      <c r="J499" s="3"/>
      <c r="K499" s="49"/>
      <c r="L499" s="49"/>
      <c r="M499" s="3"/>
      <c r="N499" s="49"/>
      <c r="O499" s="54"/>
      <c r="P499" s="3"/>
      <c r="Q499" s="3"/>
      <c r="R499" s="3"/>
      <c r="S499" s="44"/>
      <c r="T499" s="3"/>
    </row>
    <row r="500" spans="7:20" s="1" customFormat="1" x14ac:dyDescent="0.3">
      <c r="G500" s="2"/>
      <c r="H500" s="3"/>
      <c r="I500" s="3"/>
      <c r="J500" s="3"/>
      <c r="K500" s="49"/>
      <c r="L500" s="49"/>
      <c r="M500" s="3"/>
      <c r="N500" s="49"/>
      <c r="O500" s="54"/>
      <c r="P500" s="3"/>
      <c r="Q500" s="3"/>
      <c r="R500" s="3"/>
      <c r="S500" s="44"/>
      <c r="T500" s="3"/>
    </row>
    <row r="501" spans="7:20" s="1" customFormat="1" x14ac:dyDescent="0.3">
      <c r="G501" s="2"/>
      <c r="H501" s="3"/>
      <c r="I501" s="3"/>
      <c r="J501" s="3"/>
      <c r="K501" s="49"/>
      <c r="L501" s="49"/>
      <c r="M501" s="3"/>
      <c r="N501" s="49"/>
      <c r="O501" s="54"/>
      <c r="P501" s="3"/>
      <c r="Q501" s="3"/>
      <c r="R501" s="3"/>
      <c r="S501" s="44"/>
      <c r="T501" s="3"/>
    </row>
    <row r="502" spans="7:20" s="1" customFormat="1" x14ac:dyDescent="0.3">
      <c r="G502" s="2"/>
      <c r="H502" s="3"/>
      <c r="I502" s="3"/>
      <c r="J502" s="3"/>
      <c r="K502" s="49"/>
      <c r="L502" s="49"/>
      <c r="M502" s="3"/>
      <c r="N502" s="49"/>
      <c r="O502" s="54"/>
      <c r="P502" s="3"/>
      <c r="Q502" s="3"/>
      <c r="R502" s="3"/>
      <c r="S502" s="44"/>
      <c r="T502" s="3"/>
    </row>
    <row r="503" spans="7:20" s="1" customFormat="1" x14ac:dyDescent="0.3">
      <c r="G503" s="2"/>
      <c r="H503" s="3"/>
      <c r="I503" s="3"/>
      <c r="J503" s="3"/>
      <c r="K503" s="49"/>
      <c r="L503" s="49"/>
      <c r="M503" s="3"/>
      <c r="N503" s="49"/>
      <c r="O503" s="54"/>
      <c r="P503" s="3"/>
      <c r="Q503" s="3"/>
      <c r="R503" s="3"/>
      <c r="S503" s="44"/>
      <c r="T503" s="3"/>
    </row>
    <row r="504" spans="7:20" s="1" customFormat="1" x14ac:dyDescent="0.3">
      <c r="G504" s="2"/>
      <c r="H504" s="3"/>
      <c r="I504" s="3"/>
      <c r="J504" s="3"/>
      <c r="K504" s="49"/>
      <c r="L504" s="49"/>
      <c r="M504" s="3"/>
      <c r="N504" s="49"/>
      <c r="O504" s="54"/>
      <c r="P504" s="3"/>
      <c r="Q504" s="3"/>
      <c r="R504" s="3"/>
      <c r="S504" s="44"/>
      <c r="T504" s="3"/>
    </row>
    <row r="505" spans="7:20" s="1" customFormat="1" x14ac:dyDescent="0.3">
      <c r="G505" s="2"/>
      <c r="H505" s="3"/>
      <c r="I505" s="3"/>
      <c r="J505" s="3"/>
      <c r="K505" s="49"/>
      <c r="L505" s="49"/>
      <c r="M505" s="3"/>
      <c r="N505" s="49"/>
      <c r="O505" s="54"/>
      <c r="P505" s="3"/>
      <c r="Q505" s="3"/>
      <c r="R505" s="3"/>
      <c r="S505" s="44"/>
      <c r="T505" s="3"/>
    </row>
    <row r="506" spans="7:20" s="1" customFormat="1" x14ac:dyDescent="0.3">
      <c r="G506" s="2"/>
      <c r="H506" s="3"/>
      <c r="I506" s="3"/>
      <c r="J506" s="3"/>
      <c r="K506" s="49"/>
      <c r="L506" s="49"/>
      <c r="M506" s="3"/>
      <c r="N506" s="49"/>
      <c r="O506" s="54"/>
      <c r="P506" s="3"/>
      <c r="Q506" s="3"/>
      <c r="R506" s="3"/>
      <c r="S506" s="44"/>
      <c r="T506" s="3"/>
    </row>
    <row r="507" spans="7:20" s="1" customFormat="1" x14ac:dyDescent="0.3">
      <c r="G507" s="2"/>
      <c r="H507" s="3"/>
      <c r="I507" s="3"/>
      <c r="J507" s="3"/>
      <c r="K507" s="49"/>
      <c r="L507" s="49"/>
      <c r="M507" s="3"/>
      <c r="N507" s="49"/>
      <c r="O507" s="54"/>
      <c r="P507" s="3"/>
      <c r="Q507" s="3"/>
      <c r="R507" s="3"/>
      <c r="S507" s="44"/>
      <c r="T507" s="3"/>
    </row>
    <row r="508" spans="7:20" s="1" customFormat="1" x14ac:dyDescent="0.3">
      <c r="G508" s="2"/>
      <c r="H508" s="3"/>
      <c r="I508" s="3"/>
      <c r="J508" s="3"/>
      <c r="K508" s="49"/>
      <c r="L508" s="49"/>
      <c r="M508" s="3"/>
      <c r="N508" s="49"/>
      <c r="O508" s="54"/>
      <c r="P508" s="3"/>
      <c r="Q508" s="3"/>
      <c r="R508" s="3"/>
      <c r="S508" s="44"/>
      <c r="T508" s="3"/>
    </row>
    <row r="509" spans="7:20" s="1" customFormat="1" x14ac:dyDescent="0.3">
      <c r="G509" s="2"/>
      <c r="H509" s="3"/>
      <c r="I509" s="3"/>
      <c r="J509" s="3"/>
      <c r="K509" s="49"/>
      <c r="L509" s="49"/>
      <c r="M509" s="3"/>
      <c r="N509" s="49"/>
      <c r="O509" s="54"/>
      <c r="P509" s="3"/>
      <c r="Q509" s="3"/>
      <c r="R509" s="3"/>
      <c r="S509" s="44"/>
      <c r="T509" s="3"/>
    </row>
    <row r="510" spans="7:20" s="1" customFormat="1" x14ac:dyDescent="0.3">
      <c r="G510" s="2"/>
      <c r="H510" s="3"/>
      <c r="I510" s="3"/>
      <c r="J510" s="3"/>
      <c r="K510" s="49"/>
      <c r="L510" s="49"/>
      <c r="M510" s="3"/>
      <c r="N510" s="49"/>
      <c r="O510" s="54"/>
      <c r="P510" s="3"/>
      <c r="Q510" s="3"/>
      <c r="R510" s="3"/>
      <c r="S510" s="44"/>
      <c r="T510" s="3"/>
    </row>
    <row r="511" spans="7:20" s="1" customFormat="1" x14ac:dyDescent="0.3">
      <c r="G511" s="2"/>
      <c r="H511" s="3"/>
      <c r="I511" s="3"/>
      <c r="J511" s="3"/>
      <c r="K511" s="49"/>
      <c r="L511" s="49"/>
      <c r="M511" s="3"/>
      <c r="N511" s="49"/>
      <c r="O511" s="54"/>
      <c r="P511" s="3"/>
      <c r="Q511" s="3"/>
      <c r="R511" s="3"/>
      <c r="S511" s="44"/>
      <c r="T511" s="3"/>
    </row>
    <row r="512" spans="7:20" s="1" customFormat="1" x14ac:dyDescent="0.3">
      <c r="G512" s="2"/>
      <c r="H512" s="3"/>
      <c r="I512" s="3"/>
      <c r="J512" s="3"/>
      <c r="K512" s="49"/>
      <c r="L512" s="49"/>
      <c r="M512" s="3"/>
      <c r="N512" s="49"/>
      <c r="O512" s="54"/>
      <c r="P512" s="3"/>
      <c r="Q512" s="3"/>
      <c r="R512" s="3"/>
      <c r="S512" s="44"/>
      <c r="T512" s="3"/>
    </row>
    <row r="513" spans="7:20" s="1" customFormat="1" x14ac:dyDescent="0.3">
      <c r="G513" s="2"/>
      <c r="H513" s="3"/>
      <c r="I513" s="3"/>
      <c r="J513" s="3"/>
      <c r="K513" s="49"/>
      <c r="L513" s="49"/>
      <c r="M513" s="3"/>
      <c r="N513" s="49"/>
      <c r="O513" s="54"/>
      <c r="P513" s="3"/>
      <c r="Q513" s="3"/>
      <c r="R513" s="3"/>
      <c r="S513" s="44"/>
      <c r="T513" s="3"/>
    </row>
    <row r="514" spans="7:20" s="1" customFormat="1" x14ac:dyDescent="0.3">
      <c r="G514" s="2"/>
      <c r="H514" s="3"/>
      <c r="I514" s="3"/>
      <c r="J514" s="3"/>
      <c r="K514" s="49"/>
      <c r="L514" s="49"/>
      <c r="M514" s="3"/>
      <c r="N514" s="49"/>
      <c r="O514" s="54"/>
      <c r="P514" s="3"/>
      <c r="Q514" s="3"/>
      <c r="R514" s="3"/>
      <c r="S514" s="44"/>
      <c r="T514" s="3"/>
    </row>
    <row r="515" spans="7:20" s="1" customFormat="1" x14ac:dyDescent="0.3">
      <c r="G515" s="2"/>
      <c r="H515" s="3"/>
      <c r="I515" s="3"/>
      <c r="J515" s="3"/>
      <c r="K515" s="49"/>
      <c r="L515" s="49"/>
      <c r="M515" s="3"/>
      <c r="N515" s="49"/>
      <c r="O515" s="54"/>
      <c r="P515" s="3"/>
      <c r="Q515" s="3"/>
      <c r="R515" s="3"/>
      <c r="S515" s="44"/>
      <c r="T515" s="3"/>
    </row>
    <row r="516" spans="7:20" s="1" customFormat="1" x14ac:dyDescent="0.3">
      <c r="G516" s="2"/>
      <c r="H516" s="3"/>
      <c r="I516" s="3"/>
      <c r="J516" s="3"/>
      <c r="K516" s="49"/>
      <c r="L516" s="49"/>
      <c r="M516" s="3"/>
      <c r="N516" s="49"/>
      <c r="O516" s="54"/>
      <c r="P516" s="3"/>
      <c r="Q516" s="3"/>
      <c r="R516" s="3"/>
      <c r="S516" s="44"/>
      <c r="T516" s="3"/>
    </row>
    <row r="517" spans="7:20" s="1" customFormat="1" x14ac:dyDescent="0.3">
      <c r="G517" s="2"/>
      <c r="H517" s="3"/>
      <c r="I517" s="3"/>
      <c r="J517" s="3"/>
      <c r="K517" s="49"/>
      <c r="L517" s="49"/>
      <c r="M517" s="3"/>
      <c r="N517" s="49"/>
      <c r="O517" s="54"/>
      <c r="P517" s="3"/>
      <c r="Q517" s="3"/>
      <c r="R517" s="3"/>
      <c r="S517" s="44"/>
      <c r="T517" s="3"/>
    </row>
    <row r="518" spans="7:20" s="1" customFormat="1" x14ac:dyDescent="0.3">
      <c r="G518" s="2"/>
      <c r="H518" s="3"/>
      <c r="I518" s="3"/>
      <c r="J518" s="3"/>
      <c r="K518" s="49"/>
      <c r="L518" s="49"/>
      <c r="M518" s="3"/>
      <c r="N518" s="49"/>
      <c r="O518" s="54"/>
      <c r="P518" s="3"/>
      <c r="Q518" s="3"/>
      <c r="R518" s="3"/>
      <c r="S518" s="44"/>
      <c r="T518" s="3"/>
    </row>
    <row r="519" spans="7:20" s="1" customFormat="1" x14ac:dyDescent="0.3">
      <c r="G519" s="2"/>
      <c r="H519" s="3"/>
      <c r="I519" s="3"/>
      <c r="J519" s="3"/>
      <c r="K519" s="49"/>
      <c r="L519" s="49"/>
      <c r="M519" s="3"/>
      <c r="N519" s="49"/>
      <c r="O519" s="54"/>
      <c r="P519" s="3"/>
      <c r="Q519" s="3"/>
      <c r="R519" s="3"/>
      <c r="S519" s="44"/>
      <c r="T519" s="3"/>
    </row>
    <row r="520" spans="7:20" s="1" customFormat="1" x14ac:dyDescent="0.3">
      <c r="G520" s="2"/>
      <c r="H520" s="3"/>
      <c r="I520" s="3"/>
      <c r="J520" s="3"/>
      <c r="K520" s="49"/>
      <c r="L520" s="49"/>
      <c r="M520" s="3"/>
      <c r="N520" s="49"/>
      <c r="O520" s="54"/>
      <c r="P520" s="3"/>
      <c r="Q520" s="3"/>
      <c r="R520" s="3"/>
      <c r="S520" s="44"/>
      <c r="T520" s="3"/>
    </row>
    <row r="521" spans="7:20" s="1" customFormat="1" x14ac:dyDescent="0.3">
      <c r="G521" s="2"/>
      <c r="H521" s="3"/>
      <c r="I521" s="3"/>
      <c r="J521" s="3"/>
      <c r="K521" s="49"/>
      <c r="L521" s="49"/>
      <c r="M521" s="3"/>
      <c r="N521" s="49"/>
      <c r="O521" s="54"/>
      <c r="P521" s="3"/>
      <c r="Q521" s="3"/>
      <c r="R521" s="3"/>
      <c r="S521" s="44"/>
      <c r="T521" s="3"/>
    </row>
    <row r="522" spans="7:20" s="1" customFormat="1" x14ac:dyDescent="0.3">
      <c r="G522" s="2"/>
      <c r="H522" s="3"/>
      <c r="I522" s="3"/>
      <c r="J522" s="3"/>
      <c r="K522" s="49"/>
      <c r="L522" s="49"/>
      <c r="M522" s="3"/>
      <c r="N522" s="49"/>
      <c r="O522" s="54"/>
      <c r="P522" s="3"/>
      <c r="Q522" s="3"/>
      <c r="R522" s="3"/>
      <c r="S522" s="44"/>
      <c r="T522" s="3"/>
    </row>
    <row r="523" spans="7:20" s="1" customFormat="1" x14ac:dyDescent="0.3">
      <c r="G523" s="2"/>
      <c r="H523" s="3"/>
      <c r="I523" s="3"/>
      <c r="J523" s="3"/>
      <c r="K523" s="49"/>
      <c r="L523" s="49"/>
      <c r="M523" s="3"/>
      <c r="N523" s="49"/>
      <c r="O523" s="54"/>
      <c r="P523" s="3"/>
      <c r="Q523" s="3"/>
      <c r="R523" s="3"/>
      <c r="S523" s="44"/>
      <c r="T523" s="3"/>
    </row>
    <row r="524" spans="7:20" s="1" customFormat="1" x14ac:dyDescent="0.3">
      <c r="G524" s="2"/>
      <c r="H524" s="3"/>
      <c r="I524" s="3"/>
      <c r="J524" s="3"/>
      <c r="K524" s="49"/>
      <c r="L524" s="49"/>
      <c r="M524" s="3"/>
      <c r="N524" s="49"/>
      <c r="O524" s="54"/>
      <c r="P524" s="3"/>
      <c r="Q524" s="3"/>
      <c r="R524" s="3"/>
      <c r="S524" s="44"/>
      <c r="T524" s="3"/>
    </row>
    <row r="525" spans="7:20" s="1" customFormat="1" x14ac:dyDescent="0.3">
      <c r="G525" s="2"/>
      <c r="H525" s="3"/>
      <c r="I525" s="3"/>
      <c r="J525" s="3"/>
      <c r="K525" s="49"/>
      <c r="L525" s="49"/>
      <c r="M525" s="3"/>
      <c r="N525" s="49"/>
      <c r="O525" s="54"/>
      <c r="P525" s="3"/>
      <c r="Q525" s="3"/>
      <c r="R525" s="3"/>
      <c r="S525" s="44"/>
      <c r="T525" s="3"/>
    </row>
    <row r="526" spans="7:20" s="1" customFormat="1" x14ac:dyDescent="0.3">
      <c r="G526" s="2"/>
      <c r="H526" s="3"/>
      <c r="I526" s="3"/>
      <c r="J526" s="3"/>
      <c r="K526" s="49"/>
      <c r="L526" s="49"/>
      <c r="M526" s="3"/>
      <c r="N526" s="49"/>
      <c r="O526" s="54"/>
      <c r="P526" s="3"/>
      <c r="Q526" s="3"/>
      <c r="R526" s="3"/>
      <c r="S526" s="44"/>
      <c r="T526" s="3"/>
    </row>
    <row r="527" spans="7:20" s="1" customFormat="1" x14ac:dyDescent="0.3">
      <c r="G527" s="2"/>
      <c r="H527" s="3"/>
      <c r="I527" s="3"/>
      <c r="J527" s="3"/>
      <c r="K527" s="49"/>
      <c r="L527" s="49"/>
      <c r="M527" s="3"/>
      <c r="N527" s="49"/>
      <c r="O527" s="54"/>
      <c r="P527" s="3"/>
      <c r="Q527" s="3"/>
      <c r="R527" s="3"/>
      <c r="S527" s="44"/>
      <c r="T527" s="3"/>
    </row>
    <row r="528" spans="7:20" s="1" customFormat="1" x14ac:dyDescent="0.3">
      <c r="G528" s="2"/>
      <c r="H528" s="3"/>
      <c r="I528" s="3"/>
      <c r="J528" s="3"/>
      <c r="K528" s="49"/>
      <c r="L528" s="49"/>
      <c r="M528" s="3"/>
      <c r="N528" s="49"/>
      <c r="O528" s="54"/>
      <c r="P528" s="3"/>
      <c r="Q528" s="3"/>
      <c r="R528" s="3"/>
      <c r="S528" s="44"/>
      <c r="T528" s="3"/>
    </row>
    <row r="529" spans="7:20" s="1" customFormat="1" x14ac:dyDescent="0.3">
      <c r="G529" s="2"/>
      <c r="H529" s="3"/>
      <c r="I529" s="3"/>
      <c r="J529" s="3"/>
      <c r="K529" s="49"/>
      <c r="L529" s="49"/>
      <c r="M529" s="3"/>
      <c r="N529" s="49"/>
      <c r="O529" s="54"/>
      <c r="P529" s="3"/>
      <c r="Q529" s="3"/>
      <c r="R529" s="3"/>
      <c r="S529" s="44"/>
      <c r="T529" s="3"/>
    </row>
    <row r="530" spans="7:20" s="1" customFormat="1" x14ac:dyDescent="0.3">
      <c r="G530" s="2"/>
      <c r="H530" s="3"/>
      <c r="I530" s="3"/>
      <c r="J530" s="3"/>
      <c r="K530" s="49"/>
      <c r="L530" s="49"/>
      <c r="M530" s="3"/>
      <c r="N530" s="49"/>
      <c r="O530" s="54"/>
      <c r="P530" s="3"/>
      <c r="Q530" s="3"/>
      <c r="R530" s="3"/>
      <c r="S530" s="44"/>
      <c r="T530" s="3"/>
    </row>
    <row r="531" spans="7:20" s="1" customFormat="1" x14ac:dyDescent="0.3">
      <c r="G531" s="2"/>
      <c r="H531" s="3"/>
      <c r="I531" s="3"/>
      <c r="J531" s="3"/>
      <c r="K531" s="49"/>
      <c r="L531" s="49"/>
      <c r="M531" s="3"/>
      <c r="N531" s="49"/>
      <c r="O531" s="54"/>
      <c r="P531" s="3"/>
      <c r="Q531" s="3"/>
      <c r="R531" s="3"/>
      <c r="S531" s="44"/>
      <c r="T531" s="3"/>
    </row>
    <row r="532" spans="7:20" s="1" customFormat="1" x14ac:dyDescent="0.3">
      <c r="G532" s="2"/>
      <c r="H532" s="3"/>
      <c r="I532" s="3"/>
      <c r="J532" s="3"/>
      <c r="K532" s="49"/>
      <c r="L532" s="49"/>
      <c r="M532" s="3"/>
      <c r="N532" s="49"/>
      <c r="O532" s="54"/>
      <c r="P532" s="3"/>
      <c r="Q532" s="3"/>
      <c r="R532" s="3"/>
      <c r="S532" s="44"/>
      <c r="T532" s="3"/>
    </row>
    <row r="533" spans="7:20" s="1" customFormat="1" x14ac:dyDescent="0.3">
      <c r="G533" s="2"/>
      <c r="H533" s="3"/>
      <c r="I533" s="3"/>
      <c r="J533" s="3"/>
      <c r="K533" s="49"/>
      <c r="L533" s="49"/>
      <c r="M533" s="3"/>
      <c r="N533" s="49"/>
      <c r="O533" s="54"/>
      <c r="P533" s="3"/>
      <c r="Q533" s="3"/>
      <c r="R533" s="3"/>
      <c r="S533" s="44"/>
      <c r="T533" s="3"/>
    </row>
    <row r="534" spans="7:20" s="1" customFormat="1" x14ac:dyDescent="0.3">
      <c r="G534" s="2"/>
      <c r="H534" s="3"/>
      <c r="I534" s="3"/>
      <c r="J534" s="3"/>
      <c r="K534" s="49"/>
      <c r="L534" s="49"/>
      <c r="M534" s="3"/>
      <c r="N534" s="49"/>
      <c r="O534" s="54"/>
      <c r="P534" s="3"/>
      <c r="Q534" s="3"/>
      <c r="R534" s="3"/>
      <c r="S534" s="44"/>
      <c r="T534" s="3"/>
    </row>
    <row r="535" spans="7:20" s="1" customFormat="1" x14ac:dyDescent="0.3">
      <c r="G535" s="2"/>
      <c r="H535" s="3"/>
      <c r="I535" s="3"/>
      <c r="J535" s="3"/>
      <c r="K535" s="49"/>
      <c r="L535" s="49"/>
      <c r="M535" s="3"/>
      <c r="N535" s="49"/>
      <c r="O535" s="54"/>
      <c r="P535" s="3"/>
      <c r="Q535" s="3"/>
      <c r="R535" s="3"/>
      <c r="S535" s="44"/>
      <c r="T535" s="3"/>
    </row>
    <row r="536" spans="7:20" s="1" customFormat="1" x14ac:dyDescent="0.3">
      <c r="G536" s="2"/>
      <c r="H536" s="3"/>
      <c r="I536" s="3"/>
      <c r="J536" s="3"/>
      <c r="K536" s="49"/>
      <c r="L536" s="49"/>
      <c r="M536" s="3"/>
      <c r="N536" s="49"/>
      <c r="O536" s="54"/>
      <c r="P536" s="3"/>
      <c r="Q536" s="3"/>
      <c r="R536" s="3"/>
      <c r="S536" s="44"/>
      <c r="T536" s="3"/>
    </row>
    <row r="537" spans="7:20" s="1" customFormat="1" x14ac:dyDescent="0.3">
      <c r="G537" s="2"/>
      <c r="H537" s="3"/>
      <c r="I537" s="3"/>
      <c r="J537" s="3"/>
      <c r="K537" s="49"/>
      <c r="L537" s="49"/>
      <c r="M537" s="3"/>
      <c r="N537" s="49"/>
      <c r="O537" s="54"/>
      <c r="P537" s="3"/>
      <c r="Q537" s="3"/>
      <c r="R537" s="3"/>
      <c r="S537" s="44"/>
      <c r="T537" s="3"/>
    </row>
    <row r="538" spans="7:20" s="1" customFormat="1" x14ac:dyDescent="0.3">
      <c r="G538" s="2"/>
      <c r="H538" s="3"/>
      <c r="I538" s="3"/>
      <c r="J538" s="3"/>
      <c r="K538" s="49"/>
      <c r="L538" s="49"/>
      <c r="M538" s="3"/>
      <c r="N538" s="49"/>
      <c r="O538" s="54"/>
      <c r="P538" s="3"/>
      <c r="Q538" s="3"/>
      <c r="R538" s="3"/>
      <c r="S538" s="44"/>
      <c r="T538" s="3"/>
    </row>
    <row r="539" spans="7:20" s="1" customFormat="1" x14ac:dyDescent="0.3">
      <c r="G539" s="2"/>
      <c r="H539" s="3"/>
      <c r="I539" s="3"/>
      <c r="J539" s="3"/>
      <c r="K539" s="49"/>
      <c r="L539" s="49"/>
      <c r="M539" s="3"/>
      <c r="N539" s="49"/>
      <c r="O539" s="54"/>
      <c r="P539" s="3"/>
      <c r="Q539" s="3"/>
      <c r="R539" s="3"/>
      <c r="S539" s="44"/>
      <c r="T539" s="3"/>
    </row>
    <row r="540" spans="7:20" s="1" customFormat="1" x14ac:dyDescent="0.3">
      <c r="G540" s="2"/>
      <c r="H540" s="3"/>
      <c r="I540" s="3"/>
      <c r="J540" s="3"/>
      <c r="K540" s="49"/>
      <c r="L540" s="49"/>
      <c r="M540" s="3"/>
      <c r="N540" s="49"/>
      <c r="O540" s="54"/>
      <c r="P540" s="3"/>
      <c r="Q540" s="3"/>
      <c r="R540" s="3"/>
      <c r="S540" s="44"/>
      <c r="T540" s="3"/>
    </row>
    <row r="541" spans="7:20" s="1" customFormat="1" x14ac:dyDescent="0.3">
      <c r="G541" s="2"/>
      <c r="H541" s="3"/>
      <c r="I541" s="3"/>
      <c r="J541" s="3"/>
      <c r="K541" s="49"/>
      <c r="L541" s="49"/>
      <c r="M541" s="3"/>
      <c r="N541" s="49"/>
      <c r="O541" s="54"/>
      <c r="P541" s="3"/>
      <c r="Q541" s="3"/>
      <c r="R541" s="3"/>
      <c r="S541" s="44"/>
      <c r="T541" s="3"/>
    </row>
    <row r="542" spans="7:20" s="1" customFormat="1" x14ac:dyDescent="0.3">
      <c r="G542" s="2"/>
      <c r="H542" s="3"/>
      <c r="I542" s="3"/>
      <c r="J542" s="3"/>
      <c r="K542" s="49"/>
      <c r="L542" s="49"/>
      <c r="M542" s="3"/>
      <c r="N542" s="49"/>
      <c r="O542" s="54"/>
      <c r="P542" s="3"/>
      <c r="Q542" s="3"/>
      <c r="R542" s="3"/>
      <c r="S542" s="44"/>
      <c r="T542" s="3"/>
    </row>
    <row r="543" spans="7:20" s="1" customFormat="1" x14ac:dyDescent="0.3">
      <c r="G543" s="2"/>
      <c r="H543" s="3"/>
      <c r="I543" s="3"/>
      <c r="J543" s="3"/>
      <c r="K543" s="49"/>
      <c r="L543" s="49"/>
      <c r="M543" s="3"/>
      <c r="N543" s="49"/>
      <c r="O543" s="54"/>
      <c r="P543" s="3"/>
      <c r="Q543" s="3"/>
      <c r="R543" s="3"/>
      <c r="S543" s="44"/>
      <c r="T543" s="3"/>
    </row>
    <row r="544" spans="7:20" s="1" customFormat="1" x14ac:dyDescent="0.3">
      <c r="G544" s="2"/>
      <c r="H544" s="3"/>
      <c r="I544" s="3"/>
      <c r="J544" s="3"/>
      <c r="K544" s="49"/>
      <c r="L544" s="49"/>
      <c r="M544" s="3"/>
      <c r="N544" s="49"/>
      <c r="O544" s="54"/>
      <c r="P544" s="3"/>
      <c r="Q544" s="3"/>
      <c r="R544" s="3"/>
      <c r="S544" s="44"/>
      <c r="T544" s="3"/>
    </row>
    <row r="545" spans="7:20" s="1" customFormat="1" x14ac:dyDescent="0.3">
      <c r="G545" s="2"/>
      <c r="H545" s="3"/>
      <c r="I545" s="3"/>
      <c r="J545" s="3"/>
      <c r="K545" s="49"/>
      <c r="L545" s="49"/>
      <c r="M545" s="3"/>
      <c r="N545" s="49"/>
      <c r="O545" s="54"/>
      <c r="P545" s="3"/>
      <c r="Q545" s="3"/>
      <c r="R545" s="3"/>
      <c r="S545" s="44"/>
      <c r="T545" s="3"/>
    </row>
    <row r="546" spans="7:20" s="1" customFormat="1" x14ac:dyDescent="0.3">
      <c r="G546" s="2"/>
      <c r="H546" s="3"/>
      <c r="I546" s="3"/>
      <c r="J546" s="3"/>
      <c r="K546" s="49"/>
      <c r="L546" s="49"/>
      <c r="M546" s="3"/>
      <c r="N546" s="49"/>
      <c r="O546" s="54"/>
      <c r="P546" s="3"/>
      <c r="Q546" s="3"/>
      <c r="R546" s="3"/>
      <c r="S546" s="44"/>
      <c r="T546" s="3"/>
    </row>
    <row r="547" spans="7:20" s="1" customFormat="1" x14ac:dyDescent="0.3">
      <c r="G547" s="2"/>
      <c r="H547" s="3"/>
      <c r="I547" s="3"/>
      <c r="J547" s="3"/>
      <c r="K547" s="49"/>
      <c r="L547" s="49"/>
      <c r="M547" s="3"/>
      <c r="N547" s="49"/>
      <c r="O547" s="54"/>
      <c r="P547" s="3"/>
      <c r="Q547" s="3"/>
      <c r="R547" s="3"/>
      <c r="S547" s="44"/>
      <c r="T547" s="3"/>
    </row>
    <row r="548" spans="7:20" s="1" customFormat="1" x14ac:dyDescent="0.3">
      <c r="G548" s="2"/>
      <c r="H548" s="3"/>
      <c r="I548" s="3"/>
      <c r="J548" s="3"/>
      <c r="K548" s="49"/>
      <c r="L548" s="49"/>
      <c r="M548" s="3"/>
      <c r="N548" s="49"/>
      <c r="O548" s="54"/>
      <c r="P548" s="3"/>
      <c r="Q548" s="3"/>
      <c r="R548" s="3"/>
      <c r="S548" s="44"/>
      <c r="T548" s="3"/>
    </row>
    <row r="549" spans="7:20" s="1" customFormat="1" x14ac:dyDescent="0.3">
      <c r="G549" s="2"/>
      <c r="H549" s="3"/>
      <c r="I549" s="3"/>
      <c r="J549" s="3"/>
      <c r="K549" s="49"/>
      <c r="L549" s="49"/>
      <c r="M549" s="3"/>
      <c r="N549" s="49"/>
      <c r="O549" s="54"/>
      <c r="P549" s="3"/>
      <c r="Q549" s="3"/>
      <c r="R549" s="3"/>
      <c r="S549" s="44"/>
      <c r="T549" s="3"/>
    </row>
    <row r="550" spans="7:20" s="1" customFormat="1" x14ac:dyDescent="0.3">
      <c r="G550" s="2"/>
      <c r="H550" s="3"/>
      <c r="I550" s="3"/>
      <c r="J550" s="3"/>
      <c r="K550" s="49"/>
      <c r="L550" s="49"/>
      <c r="M550" s="3"/>
      <c r="N550" s="49"/>
      <c r="O550" s="54"/>
      <c r="P550" s="3"/>
      <c r="Q550" s="3"/>
      <c r="R550" s="3"/>
      <c r="S550" s="44"/>
      <c r="T550" s="3"/>
    </row>
    <row r="551" spans="7:20" s="1" customFormat="1" x14ac:dyDescent="0.3">
      <c r="G551" s="2"/>
      <c r="H551" s="3"/>
      <c r="I551" s="3"/>
      <c r="J551" s="3"/>
      <c r="K551" s="49"/>
      <c r="L551" s="49"/>
      <c r="M551" s="3"/>
      <c r="N551" s="49"/>
      <c r="O551" s="54"/>
      <c r="P551" s="3"/>
      <c r="Q551" s="3"/>
      <c r="R551" s="3"/>
      <c r="S551" s="44"/>
      <c r="T551" s="3"/>
    </row>
    <row r="552" spans="7:20" s="1" customFormat="1" x14ac:dyDescent="0.3">
      <c r="G552" s="2"/>
      <c r="H552" s="3"/>
      <c r="I552" s="3"/>
      <c r="J552" s="3"/>
      <c r="K552" s="49"/>
      <c r="L552" s="49"/>
      <c r="M552" s="3"/>
      <c r="N552" s="49"/>
      <c r="O552" s="54"/>
      <c r="P552" s="3"/>
      <c r="Q552" s="3"/>
      <c r="R552" s="3"/>
      <c r="S552" s="44"/>
      <c r="T552" s="3"/>
    </row>
    <row r="553" spans="7:20" s="1" customFormat="1" x14ac:dyDescent="0.3">
      <c r="G553" s="2"/>
      <c r="H553" s="3"/>
      <c r="I553" s="3"/>
      <c r="J553" s="3"/>
      <c r="K553" s="49"/>
      <c r="L553" s="49"/>
      <c r="M553" s="3"/>
      <c r="N553" s="49"/>
      <c r="O553" s="54"/>
      <c r="P553" s="3"/>
      <c r="Q553" s="3"/>
      <c r="R553" s="3"/>
      <c r="S553" s="44"/>
      <c r="T553" s="3"/>
    </row>
    <row r="554" spans="7:20" s="1" customFormat="1" x14ac:dyDescent="0.3">
      <c r="G554" s="2"/>
      <c r="H554" s="3"/>
      <c r="I554" s="3"/>
      <c r="J554" s="3"/>
      <c r="K554" s="49"/>
      <c r="L554" s="49"/>
      <c r="M554" s="3"/>
      <c r="N554" s="49"/>
      <c r="O554" s="54"/>
      <c r="P554" s="3"/>
      <c r="Q554" s="3"/>
      <c r="R554" s="3"/>
      <c r="S554" s="44"/>
      <c r="T554" s="3"/>
    </row>
    <row r="555" spans="7:20" s="1" customFormat="1" x14ac:dyDescent="0.3">
      <c r="G555" s="2"/>
      <c r="H555" s="3"/>
      <c r="I555" s="3"/>
      <c r="J555" s="3"/>
      <c r="K555" s="49"/>
      <c r="L555" s="49"/>
      <c r="M555" s="3"/>
      <c r="N555" s="49"/>
      <c r="O555" s="54"/>
      <c r="P555" s="3"/>
      <c r="Q555" s="3"/>
      <c r="R555" s="3"/>
      <c r="S555" s="44"/>
      <c r="T555" s="3"/>
    </row>
    <row r="556" spans="7:20" s="1" customFormat="1" x14ac:dyDescent="0.3">
      <c r="G556" s="2"/>
      <c r="H556" s="3"/>
      <c r="I556" s="3"/>
      <c r="J556" s="3"/>
      <c r="K556" s="49"/>
      <c r="L556" s="49"/>
      <c r="M556" s="3"/>
      <c r="N556" s="49"/>
      <c r="O556" s="54"/>
      <c r="P556" s="3"/>
      <c r="Q556" s="3"/>
      <c r="R556" s="3"/>
      <c r="S556" s="44"/>
      <c r="T556" s="3"/>
    </row>
    <row r="557" spans="7:20" s="1" customFormat="1" x14ac:dyDescent="0.3">
      <c r="G557" s="2"/>
      <c r="H557" s="3"/>
      <c r="I557" s="3"/>
      <c r="J557" s="3"/>
      <c r="K557" s="49"/>
      <c r="L557" s="49"/>
      <c r="M557" s="3"/>
      <c r="N557" s="49"/>
      <c r="O557" s="54"/>
      <c r="P557" s="3"/>
      <c r="Q557" s="3"/>
      <c r="R557" s="3"/>
      <c r="S557" s="44"/>
      <c r="T557" s="3"/>
    </row>
    <row r="558" spans="7:20" s="1" customFormat="1" x14ac:dyDescent="0.3">
      <c r="G558" s="2"/>
      <c r="H558" s="3"/>
      <c r="I558" s="3"/>
      <c r="J558" s="3"/>
      <c r="K558" s="49"/>
      <c r="L558" s="49"/>
      <c r="M558" s="3"/>
      <c r="N558" s="49"/>
      <c r="O558" s="54"/>
      <c r="P558" s="3"/>
      <c r="Q558" s="3"/>
      <c r="R558" s="3"/>
      <c r="S558" s="44"/>
      <c r="T558" s="3"/>
    </row>
    <row r="559" spans="7:20" s="1" customFormat="1" x14ac:dyDescent="0.3">
      <c r="G559" s="2"/>
      <c r="H559" s="3"/>
      <c r="I559" s="3"/>
      <c r="J559" s="3"/>
      <c r="K559" s="49"/>
      <c r="L559" s="49"/>
      <c r="M559" s="3"/>
      <c r="N559" s="49"/>
      <c r="O559" s="54"/>
      <c r="P559" s="3"/>
      <c r="Q559" s="3"/>
      <c r="R559" s="3"/>
      <c r="S559" s="44"/>
      <c r="T559" s="3"/>
    </row>
    <row r="560" spans="7:20" s="1" customFormat="1" x14ac:dyDescent="0.3">
      <c r="G560" s="2"/>
      <c r="H560" s="3"/>
      <c r="I560" s="3"/>
      <c r="J560" s="3"/>
      <c r="K560" s="49"/>
      <c r="L560" s="49"/>
      <c r="M560" s="3"/>
      <c r="N560" s="49"/>
      <c r="O560" s="54"/>
      <c r="P560" s="3"/>
      <c r="Q560" s="3"/>
      <c r="R560" s="3"/>
      <c r="S560" s="44"/>
      <c r="T560" s="3"/>
    </row>
    <row r="561" spans="7:20" s="1" customFormat="1" x14ac:dyDescent="0.3">
      <c r="G561" s="2"/>
      <c r="H561" s="3"/>
      <c r="I561" s="3"/>
      <c r="J561" s="3"/>
      <c r="K561" s="49"/>
      <c r="L561" s="49"/>
      <c r="M561" s="3"/>
      <c r="N561" s="49"/>
      <c r="O561" s="54"/>
      <c r="P561" s="3"/>
      <c r="Q561" s="3"/>
      <c r="R561" s="3"/>
      <c r="S561" s="44"/>
      <c r="T561" s="3"/>
    </row>
    <row r="562" spans="7:20" s="1" customFormat="1" x14ac:dyDescent="0.3">
      <c r="G562" s="2"/>
      <c r="H562" s="3"/>
      <c r="I562" s="3"/>
      <c r="J562" s="3"/>
      <c r="K562" s="49"/>
      <c r="L562" s="49"/>
      <c r="M562" s="3"/>
      <c r="N562" s="49"/>
      <c r="O562" s="54"/>
      <c r="P562" s="3"/>
      <c r="Q562" s="3"/>
      <c r="R562" s="3"/>
      <c r="S562" s="44"/>
      <c r="T562" s="3"/>
    </row>
    <row r="563" spans="7:20" s="1" customFormat="1" x14ac:dyDescent="0.3">
      <c r="G563" s="2"/>
      <c r="H563" s="3"/>
      <c r="I563" s="3"/>
      <c r="J563" s="3"/>
      <c r="K563" s="49"/>
      <c r="L563" s="49"/>
      <c r="M563" s="3"/>
      <c r="N563" s="49"/>
      <c r="O563" s="54"/>
      <c r="P563" s="3"/>
      <c r="Q563" s="3"/>
      <c r="R563" s="3"/>
      <c r="S563" s="44"/>
      <c r="T563" s="3"/>
    </row>
    <row r="564" spans="7:20" s="1" customFormat="1" x14ac:dyDescent="0.3">
      <c r="G564" s="2"/>
      <c r="H564" s="3"/>
      <c r="I564" s="3"/>
      <c r="J564" s="3"/>
      <c r="K564" s="49"/>
      <c r="L564" s="49"/>
      <c r="M564" s="3"/>
      <c r="N564" s="49"/>
      <c r="O564" s="54"/>
      <c r="P564" s="3"/>
      <c r="Q564" s="3"/>
      <c r="R564" s="3"/>
      <c r="S564" s="44"/>
      <c r="T564" s="3"/>
    </row>
    <row r="565" spans="7:20" s="1" customFormat="1" x14ac:dyDescent="0.3">
      <c r="G565" s="2"/>
      <c r="H565" s="3"/>
      <c r="I565" s="3"/>
      <c r="J565" s="3"/>
      <c r="K565" s="49"/>
      <c r="L565" s="49"/>
      <c r="M565" s="3"/>
      <c r="N565" s="49"/>
      <c r="O565" s="54"/>
      <c r="P565" s="3"/>
      <c r="Q565" s="3"/>
      <c r="R565" s="3"/>
      <c r="S565" s="44"/>
      <c r="T565" s="3"/>
    </row>
    <row r="566" spans="7:20" s="1" customFormat="1" x14ac:dyDescent="0.3">
      <c r="G566" s="2"/>
      <c r="H566" s="3"/>
      <c r="I566" s="3"/>
      <c r="J566" s="3"/>
      <c r="K566" s="49"/>
      <c r="L566" s="49"/>
      <c r="M566" s="3"/>
      <c r="N566" s="49"/>
      <c r="O566" s="54"/>
      <c r="P566" s="3"/>
      <c r="Q566" s="3"/>
      <c r="R566" s="3"/>
      <c r="S566" s="44"/>
      <c r="T566" s="3"/>
    </row>
    <row r="567" spans="7:20" s="1" customFormat="1" x14ac:dyDescent="0.3">
      <c r="G567" s="2"/>
      <c r="H567" s="3"/>
      <c r="I567" s="3"/>
      <c r="J567" s="3"/>
      <c r="K567" s="49"/>
      <c r="L567" s="49"/>
      <c r="M567" s="3"/>
      <c r="N567" s="49"/>
      <c r="O567" s="54"/>
      <c r="P567" s="3"/>
      <c r="Q567" s="3"/>
      <c r="R567" s="3"/>
      <c r="S567" s="44"/>
      <c r="T567" s="3"/>
    </row>
    <row r="568" spans="7:20" s="1" customFormat="1" x14ac:dyDescent="0.3">
      <c r="G568" s="2"/>
      <c r="H568" s="3"/>
      <c r="I568" s="3"/>
      <c r="J568" s="3"/>
      <c r="K568" s="49"/>
      <c r="L568" s="49"/>
      <c r="M568" s="3"/>
      <c r="N568" s="49"/>
      <c r="O568" s="54"/>
      <c r="P568" s="3"/>
      <c r="Q568" s="3"/>
      <c r="R568" s="3"/>
      <c r="S568" s="44"/>
      <c r="T568" s="3"/>
    </row>
    <row r="569" spans="7:20" s="1" customFormat="1" x14ac:dyDescent="0.3">
      <c r="G569" s="2"/>
      <c r="H569" s="3"/>
      <c r="I569" s="3"/>
      <c r="J569" s="3"/>
      <c r="K569" s="49"/>
      <c r="L569" s="49"/>
      <c r="M569" s="3"/>
      <c r="N569" s="49"/>
      <c r="O569" s="54"/>
      <c r="P569" s="3"/>
      <c r="Q569" s="3"/>
      <c r="R569" s="3"/>
      <c r="S569" s="44"/>
      <c r="T569" s="3"/>
    </row>
    <row r="570" spans="7:20" s="1" customFormat="1" x14ac:dyDescent="0.3">
      <c r="G570" s="2"/>
      <c r="H570" s="3"/>
      <c r="I570" s="3"/>
      <c r="J570" s="3"/>
      <c r="K570" s="49"/>
      <c r="L570" s="49"/>
      <c r="M570" s="3"/>
      <c r="N570" s="49"/>
      <c r="O570" s="54"/>
      <c r="P570" s="3"/>
      <c r="Q570" s="3"/>
      <c r="R570" s="3"/>
      <c r="S570" s="44"/>
      <c r="T570" s="3"/>
    </row>
    <row r="571" spans="7:20" s="1" customFormat="1" x14ac:dyDescent="0.3">
      <c r="G571" s="2"/>
      <c r="H571" s="3"/>
      <c r="I571" s="3"/>
      <c r="J571" s="3"/>
      <c r="K571" s="49"/>
      <c r="L571" s="49"/>
      <c r="M571" s="3"/>
      <c r="N571" s="49"/>
      <c r="O571" s="54"/>
      <c r="P571" s="3"/>
      <c r="Q571" s="3"/>
      <c r="R571" s="3"/>
      <c r="S571" s="44"/>
      <c r="T571" s="3"/>
    </row>
    <row r="572" spans="7:20" s="1" customFormat="1" x14ac:dyDescent="0.3">
      <c r="G572" s="2"/>
      <c r="H572" s="3"/>
      <c r="I572" s="3"/>
      <c r="J572" s="3"/>
      <c r="K572" s="49"/>
      <c r="L572" s="49"/>
      <c r="M572" s="3"/>
      <c r="N572" s="49"/>
      <c r="O572" s="54"/>
      <c r="P572" s="3"/>
      <c r="Q572" s="3"/>
      <c r="R572" s="3"/>
      <c r="S572" s="44"/>
      <c r="T572" s="3"/>
    </row>
    <row r="573" spans="7:20" s="1" customFormat="1" x14ac:dyDescent="0.3">
      <c r="G573" s="2"/>
      <c r="H573" s="3"/>
      <c r="I573" s="3"/>
      <c r="J573" s="3"/>
      <c r="K573" s="49"/>
      <c r="L573" s="49"/>
      <c r="M573" s="3"/>
      <c r="N573" s="49"/>
      <c r="O573" s="54"/>
      <c r="P573" s="3"/>
      <c r="Q573" s="3"/>
      <c r="R573" s="3"/>
      <c r="S573" s="44"/>
      <c r="T573" s="3"/>
    </row>
    <row r="574" spans="7:20" s="1" customFormat="1" x14ac:dyDescent="0.3">
      <c r="G574" s="2"/>
      <c r="H574" s="3"/>
      <c r="I574" s="3"/>
      <c r="J574" s="3"/>
      <c r="K574" s="49"/>
      <c r="L574" s="49"/>
      <c r="M574" s="3"/>
      <c r="N574" s="49"/>
      <c r="O574" s="54"/>
      <c r="P574" s="3"/>
      <c r="Q574" s="3"/>
      <c r="R574" s="3"/>
      <c r="S574" s="44"/>
      <c r="T574" s="3"/>
    </row>
    <row r="575" spans="7:20" s="1" customFormat="1" x14ac:dyDescent="0.3">
      <c r="G575" s="2"/>
      <c r="H575" s="3"/>
      <c r="I575" s="3"/>
      <c r="J575" s="3"/>
      <c r="K575" s="49"/>
      <c r="L575" s="49"/>
      <c r="M575" s="3"/>
      <c r="N575" s="49"/>
      <c r="O575" s="54"/>
      <c r="P575" s="3"/>
      <c r="Q575" s="3"/>
      <c r="R575" s="3"/>
      <c r="S575" s="44"/>
      <c r="T575" s="3"/>
    </row>
    <row r="576" spans="7:20" s="1" customFormat="1" x14ac:dyDescent="0.3">
      <c r="G576" s="2"/>
      <c r="H576" s="3"/>
      <c r="I576" s="3"/>
      <c r="J576" s="3"/>
      <c r="K576" s="49"/>
      <c r="L576" s="49"/>
      <c r="M576" s="3"/>
      <c r="N576" s="49"/>
      <c r="O576" s="54"/>
      <c r="P576" s="3"/>
      <c r="Q576" s="3"/>
      <c r="R576" s="3"/>
      <c r="S576" s="44"/>
      <c r="T576" s="3"/>
    </row>
    <row r="577" spans="7:20" s="1" customFormat="1" x14ac:dyDescent="0.3">
      <c r="G577" s="2"/>
      <c r="H577" s="3"/>
      <c r="I577" s="3"/>
      <c r="J577" s="3"/>
      <c r="K577" s="49"/>
      <c r="L577" s="49"/>
      <c r="M577" s="3"/>
      <c r="N577" s="49"/>
      <c r="O577" s="54"/>
      <c r="P577" s="3"/>
      <c r="Q577" s="3"/>
      <c r="R577" s="3"/>
      <c r="S577" s="44"/>
      <c r="T577" s="3"/>
    </row>
    <row r="578" spans="7:20" s="1" customFormat="1" x14ac:dyDescent="0.3">
      <c r="G578" s="2"/>
      <c r="H578" s="3"/>
      <c r="I578" s="3"/>
      <c r="J578" s="3"/>
      <c r="K578" s="49"/>
      <c r="L578" s="49"/>
      <c r="M578" s="3"/>
      <c r="N578" s="49"/>
      <c r="O578" s="54"/>
      <c r="P578" s="3"/>
      <c r="Q578" s="3"/>
      <c r="R578" s="3"/>
      <c r="S578" s="44"/>
      <c r="T578" s="3"/>
    </row>
    <row r="579" spans="7:20" s="1" customFormat="1" x14ac:dyDescent="0.3">
      <c r="G579" s="2"/>
      <c r="H579" s="3"/>
      <c r="I579" s="3"/>
      <c r="J579" s="3"/>
      <c r="K579" s="49"/>
      <c r="L579" s="49"/>
      <c r="M579" s="3"/>
      <c r="N579" s="49"/>
      <c r="O579" s="54"/>
      <c r="P579" s="3"/>
      <c r="Q579" s="3"/>
      <c r="R579" s="3"/>
      <c r="S579" s="44"/>
      <c r="T579" s="3"/>
    </row>
    <row r="580" spans="7:20" s="1" customFormat="1" x14ac:dyDescent="0.3">
      <c r="G580" s="2"/>
      <c r="H580" s="3"/>
      <c r="I580" s="3"/>
      <c r="J580" s="3"/>
      <c r="K580" s="49"/>
      <c r="L580" s="49"/>
      <c r="M580" s="3"/>
      <c r="N580" s="49"/>
      <c r="O580" s="54"/>
      <c r="P580" s="3"/>
      <c r="Q580" s="3"/>
      <c r="R580" s="3"/>
      <c r="S580" s="44"/>
      <c r="T580" s="3"/>
    </row>
    <row r="581" spans="7:20" s="1" customFormat="1" x14ac:dyDescent="0.3">
      <c r="G581" s="2"/>
      <c r="H581" s="3"/>
      <c r="I581" s="3"/>
      <c r="J581" s="3"/>
      <c r="K581" s="49"/>
      <c r="L581" s="49"/>
      <c r="M581" s="3"/>
      <c r="N581" s="49"/>
      <c r="O581" s="54"/>
      <c r="P581" s="3"/>
      <c r="Q581" s="3"/>
      <c r="R581" s="3"/>
      <c r="S581" s="44"/>
      <c r="T581" s="3"/>
    </row>
    <row r="582" spans="7:20" s="1" customFormat="1" x14ac:dyDescent="0.3">
      <c r="G582" s="2"/>
      <c r="H582" s="3"/>
      <c r="I582" s="3"/>
      <c r="J582" s="3"/>
      <c r="K582" s="49"/>
      <c r="L582" s="49"/>
      <c r="M582" s="3"/>
      <c r="N582" s="49"/>
      <c r="O582" s="54"/>
      <c r="P582" s="3"/>
      <c r="Q582" s="3"/>
      <c r="R582" s="3"/>
      <c r="S582" s="44"/>
      <c r="T582" s="3"/>
    </row>
    <row r="583" spans="7:20" s="1" customFormat="1" x14ac:dyDescent="0.3">
      <c r="G583" s="2"/>
      <c r="H583" s="3"/>
      <c r="I583" s="3"/>
      <c r="J583" s="3"/>
      <c r="K583" s="49"/>
      <c r="L583" s="49"/>
      <c r="M583" s="3"/>
      <c r="N583" s="49"/>
      <c r="O583" s="54"/>
      <c r="P583" s="3"/>
      <c r="Q583" s="3"/>
      <c r="R583" s="3"/>
      <c r="S583" s="44"/>
      <c r="T583" s="3"/>
    </row>
    <row r="584" spans="7:20" s="1" customFormat="1" x14ac:dyDescent="0.3">
      <c r="G584" s="2"/>
      <c r="H584" s="3"/>
      <c r="I584" s="3"/>
      <c r="J584" s="3"/>
      <c r="K584" s="49"/>
      <c r="L584" s="49"/>
      <c r="M584" s="3"/>
      <c r="N584" s="49"/>
      <c r="O584" s="54"/>
      <c r="P584" s="3"/>
      <c r="Q584" s="3"/>
      <c r="R584" s="3"/>
      <c r="S584" s="44"/>
      <c r="T584" s="3"/>
    </row>
    <row r="585" spans="7:20" s="1" customFormat="1" x14ac:dyDescent="0.3">
      <c r="G585" s="2"/>
      <c r="H585" s="3"/>
      <c r="I585" s="3"/>
      <c r="J585" s="3"/>
      <c r="K585" s="49"/>
      <c r="L585" s="49"/>
      <c r="M585" s="3"/>
      <c r="N585" s="49"/>
      <c r="O585" s="54"/>
      <c r="P585" s="3"/>
      <c r="Q585" s="3"/>
      <c r="R585" s="3"/>
      <c r="S585" s="44"/>
      <c r="T585" s="3"/>
    </row>
    <row r="586" spans="7:20" s="1" customFormat="1" x14ac:dyDescent="0.3">
      <c r="G586" s="2"/>
      <c r="H586" s="3"/>
      <c r="I586" s="3"/>
      <c r="J586" s="3"/>
      <c r="K586" s="49"/>
      <c r="L586" s="49"/>
      <c r="M586" s="3"/>
      <c r="N586" s="49"/>
      <c r="O586" s="54"/>
      <c r="P586" s="3"/>
      <c r="Q586" s="3"/>
      <c r="R586" s="3"/>
      <c r="S586" s="44"/>
      <c r="T586" s="3"/>
    </row>
    <row r="587" spans="7:20" s="1" customFormat="1" x14ac:dyDescent="0.3">
      <c r="G587" s="2"/>
      <c r="H587" s="3"/>
      <c r="I587" s="3"/>
      <c r="J587" s="3"/>
      <c r="K587" s="49"/>
      <c r="L587" s="49"/>
      <c r="M587" s="3"/>
      <c r="N587" s="49"/>
      <c r="O587" s="54"/>
      <c r="P587" s="3"/>
      <c r="Q587" s="3"/>
      <c r="R587" s="3"/>
      <c r="S587" s="44"/>
      <c r="T587" s="3"/>
    </row>
    <row r="588" spans="7:20" s="1" customFormat="1" x14ac:dyDescent="0.3">
      <c r="G588" s="2"/>
      <c r="H588" s="3"/>
      <c r="I588" s="3"/>
      <c r="J588" s="3"/>
      <c r="K588" s="49"/>
      <c r="L588" s="49"/>
      <c r="M588" s="3"/>
      <c r="N588" s="49"/>
      <c r="O588" s="54"/>
      <c r="P588" s="3"/>
      <c r="Q588" s="3"/>
      <c r="R588" s="3"/>
      <c r="S588" s="44"/>
      <c r="T588" s="3"/>
    </row>
    <row r="589" spans="7:20" s="1" customFormat="1" x14ac:dyDescent="0.3">
      <c r="G589" s="2"/>
      <c r="H589" s="3"/>
      <c r="I589" s="3"/>
      <c r="J589" s="3"/>
      <c r="K589" s="49"/>
      <c r="L589" s="49"/>
      <c r="M589" s="3"/>
      <c r="N589" s="49"/>
      <c r="O589" s="54"/>
      <c r="P589" s="3"/>
      <c r="Q589" s="3"/>
      <c r="R589" s="3"/>
      <c r="S589" s="44"/>
      <c r="T589" s="3"/>
    </row>
    <row r="590" spans="7:20" s="1" customFormat="1" x14ac:dyDescent="0.3">
      <c r="G590" s="2"/>
      <c r="H590" s="3"/>
      <c r="I590" s="3"/>
      <c r="J590" s="3"/>
      <c r="K590" s="49"/>
      <c r="L590" s="49"/>
      <c r="M590" s="3"/>
      <c r="N590" s="49"/>
      <c r="O590" s="54"/>
      <c r="P590" s="3"/>
      <c r="Q590" s="3"/>
      <c r="R590" s="3"/>
      <c r="S590" s="44"/>
      <c r="T590" s="3"/>
    </row>
    <row r="591" spans="7:20" s="1" customFormat="1" x14ac:dyDescent="0.3">
      <c r="G591" s="2"/>
      <c r="H591" s="3"/>
      <c r="I591" s="3"/>
      <c r="J591" s="3"/>
      <c r="K591" s="49"/>
      <c r="L591" s="49"/>
      <c r="M591" s="3"/>
      <c r="N591" s="49"/>
      <c r="O591" s="54"/>
      <c r="P591" s="3"/>
      <c r="Q591" s="3"/>
      <c r="R591" s="3"/>
      <c r="S591" s="44"/>
      <c r="T591" s="3"/>
    </row>
    <row r="592" spans="7:20" s="1" customFormat="1" x14ac:dyDescent="0.3">
      <c r="G592" s="2"/>
      <c r="H592" s="3"/>
      <c r="I592" s="3"/>
      <c r="J592" s="3"/>
      <c r="K592" s="49"/>
      <c r="L592" s="49"/>
      <c r="M592" s="3"/>
      <c r="N592" s="49"/>
      <c r="O592" s="54"/>
      <c r="P592" s="3"/>
      <c r="Q592" s="3"/>
      <c r="R592" s="3"/>
      <c r="S592" s="44"/>
      <c r="T592" s="3"/>
    </row>
    <row r="593" spans="7:20" s="1" customFormat="1" x14ac:dyDescent="0.3">
      <c r="G593" s="2"/>
      <c r="H593" s="3"/>
      <c r="I593" s="3"/>
      <c r="J593" s="3"/>
      <c r="K593" s="49"/>
      <c r="L593" s="49"/>
      <c r="M593" s="3"/>
      <c r="N593" s="49"/>
      <c r="O593" s="54"/>
      <c r="P593" s="3"/>
      <c r="Q593" s="3"/>
      <c r="R593" s="3"/>
      <c r="S593" s="44"/>
      <c r="T593" s="3"/>
    </row>
    <row r="594" spans="7:20" s="1" customFormat="1" x14ac:dyDescent="0.3">
      <c r="G594" s="2"/>
      <c r="H594" s="3"/>
      <c r="I594" s="3"/>
      <c r="J594" s="3"/>
      <c r="K594" s="49"/>
      <c r="L594" s="49"/>
      <c r="M594" s="3"/>
      <c r="N594" s="49"/>
      <c r="O594" s="54"/>
      <c r="P594" s="3"/>
      <c r="Q594" s="3"/>
      <c r="R594" s="3"/>
      <c r="S594" s="44"/>
      <c r="T594" s="3"/>
    </row>
    <row r="595" spans="7:20" s="1" customFormat="1" x14ac:dyDescent="0.3">
      <c r="G595" s="2"/>
      <c r="H595" s="3"/>
      <c r="I595" s="3"/>
      <c r="J595" s="3"/>
      <c r="K595" s="49"/>
      <c r="L595" s="49"/>
      <c r="M595" s="3"/>
      <c r="N595" s="49"/>
      <c r="O595" s="54"/>
      <c r="P595" s="3"/>
      <c r="Q595" s="3"/>
      <c r="R595" s="3"/>
      <c r="S595" s="44"/>
      <c r="T595" s="3"/>
    </row>
    <row r="596" spans="7:20" s="1" customFormat="1" x14ac:dyDescent="0.3">
      <c r="G596" s="2"/>
      <c r="H596" s="3"/>
      <c r="I596" s="3"/>
      <c r="J596" s="3"/>
      <c r="K596" s="49"/>
      <c r="L596" s="49"/>
      <c r="M596" s="3"/>
      <c r="N596" s="49"/>
      <c r="O596" s="54"/>
      <c r="P596" s="3"/>
      <c r="Q596" s="3"/>
      <c r="R596" s="3"/>
      <c r="S596" s="44"/>
      <c r="T596" s="3"/>
    </row>
    <row r="597" spans="7:20" s="1" customFormat="1" x14ac:dyDescent="0.3">
      <c r="G597" s="2"/>
      <c r="H597" s="3"/>
      <c r="I597" s="3"/>
      <c r="J597" s="3"/>
      <c r="K597" s="49"/>
      <c r="L597" s="49"/>
      <c r="M597" s="3"/>
      <c r="N597" s="49"/>
      <c r="O597" s="54"/>
      <c r="P597" s="3"/>
      <c r="Q597" s="3"/>
      <c r="R597" s="3"/>
      <c r="S597" s="44"/>
      <c r="T597" s="3"/>
    </row>
    <row r="598" spans="7:20" s="1" customFormat="1" x14ac:dyDescent="0.3">
      <c r="G598" s="2"/>
      <c r="H598" s="3"/>
      <c r="I598" s="3"/>
      <c r="J598" s="3"/>
      <c r="K598" s="49"/>
      <c r="L598" s="49"/>
      <c r="M598" s="3"/>
      <c r="N598" s="49"/>
      <c r="O598" s="54"/>
      <c r="P598" s="3"/>
      <c r="Q598" s="3"/>
      <c r="R598" s="3"/>
      <c r="S598" s="44"/>
      <c r="T598" s="3"/>
    </row>
    <row r="599" spans="7:20" s="1" customFormat="1" x14ac:dyDescent="0.3">
      <c r="G599" s="2"/>
      <c r="H599" s="3"/>
      <c r="I599" s="3"/>
      <c r="J599" s="3"/>
      <c r="K599" s="49"/>
      <c r="L599" s="49"/>
      <c r="M599" s="3"/>
      <c r="N599" s="49"/>
      <c r="O599" s="54"/>
      <c r="P599" s="3"/>
      <c r="Q599" s="3"/>
      <c r="R599" s="3"/>
      <c r="S599" s="44"/>
      <c r="T599" s="3"/>
    </row>
    <row r="600" spans="7:20" s="1" customFormat="1" x14ac:dyDescent="0.3">
      <c r="G600" s="2"/>
      <c r="H600" s="3"/>
      <c r="I600" s="3"/>
      <c r="J600" s="3"/>
      <c r="K600" s="49"/>
      <c r="L600" s="49"/>
      <c r="M600" s="3"/>
      <c r="N600" s="49"/>
      <c r="O600" s="54"/>
      <c r="P600" s="3"/>
      <c r="Q600" s="3"/>
      <c r="R600" s="3"/>
      <c r="S600" s="44"/>
      <c r="T600" s="3"/>
    </row>
    <row r="601" spans="7:20" s="1" customFormat="1" x14ac:dyDescent="0.3">
      <c r="G601" s="2"/>
      <c r="H601" s="3"/>
      <c r="I601" s="3"/>
      <c r="J601" s="3"/>
      <c r="K601" s="49"/>
      <c r="L601" s="49"/>
      <c r="M601" s="3"/>
      <c r="N601" s="49"/>
      <c r="O601" s="54"/>
      <c r="P601" s="3"/>
      <c r="Q601" s="3"/>
      <c r="R601" s="3"/>
      <c r="S601" s="44"/>
      <c r="T601" s="3"/>
    </row>
    <row r="602" spans="7:20" s="1" customFormat="1" x14ac:dyDescent="0.3">
      <c r="G602" s="2"/>
      <c r="H602" s="3"/>
      <c r="I602" s="3"/>
      <c r="J602" s="3"/>
      <c r="K602" s="49"/>
      <c r="L602" s="49"/>
      <c r="M602" s="3"/>
      <c r="N602" s="49"/>
      <c r="O602" s="54"/>
      <c r="P602" s="3"/>
      <c r="Q602" s="3"/>
      <c r="R602" s="3"/>
      <c r="S602" s="44"/>
      <c r="T602" s="3"/>
    </row>
    <row r="603" spans="7:20" s="1" customFormat="1" x14ac:dyDescent="0.3">
      <c r="G603" s="2"/>
      <c r="H603" s="3"/>
      <c r="I603" s="3"/>
      <c r="J603" s="3"/>
      <c r="K603" s="49"/>
      <c r="L603" s="49"/>
      <c r="M603" s="3"/>
      <c r="N603" s="49"/>
      <c r="O603" s="54"/>
      <c r="P603" s="3"/>
      <c r="Q603" s="3"/>
      <c r="R603" s="3"/>
      <c r="S603" s="44"/>
      <c r="T603" s="3"/>
    </row>
    <row r="604" spans="7:20" s="1" customFormat="1" x14ac:dyDescent="0.3">
      <c r="G604" s="2"/>
      <c r="H604" s="3"/>
      <c r="I604" s="3"/>
      <c r="J604" s="3"/>
      <c r="K604" s="49"/>
      <c r="L604" s="49"/>
      <c r="M604" s="3"/>
      <c r="N604" s="49"/>
      <c r="O604" s="54"/>
      <c r="P604" s="3"/>
      <c r="Q604" s="3"/>
      <c r="R604" s="3"/>
      <c r="S604" s="44"/>
      <c r="T604" s="3"/>
    </row>
    <row r="605" spans="7:20" s="1" customFormat="1" x14ac:dyDescent="0.3">
      <c r="G605" s="2"/>
      <c r="H605" s="3"/>
      <c r="I605" s="3"/>
      <c r="J605" s="3"/>
      <c r="K605" s="49"/>
      <c r="L605" s="49"/>
      <c r="M605" s="3"/>
      <c r="N605" s="49"/>
      <c r="O605" s="54"/>
      <c r="P605" s="3"/>
      <c r="Q605" s="3"/>
      <c r="R605" s="3"/>
      <c r="S605" s="44"/>
      <c r="T605" s="3"/>
    </row>
    <row r="606" spans="7:20" s="1" customFormat="1" x14ac:dyDescent="0.3">
      <c r="G606" s="2"/>
      <c r="H606" s="3"/>
      <c r="I606" s="3"/>
      <c r="J606" s="3"/>
      <c r="K606" s="49"/>
      <c r="L606" s="49"/>
      <c r="M606" s="3"/>
      <c r="N606" s="49"/>
      <c r="O606" s="54"/>
      <c r="P606" s="3"/>
      <c r="Q606" s="3"/>
      <c r="R606" s="3"/>
      <c r="S606" s="44"/>
      <c r="T606" s="3"/>
    </row>
    <row r="607" spans="7:20" s="1" customFormat="1" x14ac:dyDescent="0.3">
      <c r="G607" s="2"/>
      <c r="H607" s="3"/>
      <c r="I607" s="3"/>
      <c r="J607" s="3"/>
      <c r="K607" s="49"/>
      <c r="L607" s="49"/>
      <c r="M607" s="3"/>
      <c r="N607" s="49"/>
      <c r="O607" s="54"/>
      <c r="P607" s="3"/>
      <c r="Q607" s="3"/>
      <c r="R607" s="3"/>
      <c r="S607" s="44"/>
      <c r="T607" s="3"/>
    </row>
    <row r="608" spans="7:20" s="1" customFormat="1" x14ac:dyDescent="0.3">
      <c r="G608" s="2"/>
      <c r="H608" s="3"/>
      <c r="I608" s="3"/>
      <c r="J608" s="3"/>
      <c r="K608" s="49"/>
      <c r="L608" s="49"/>
      <c r="M608" s="3"/>
      <c r="N608" s="49"/>
      <c r="O608" s="54"/>
      <c r="P608" s="3"/>
      <c r="Q608" s="3"/>
      <c r="R608" s="3"/>
      <c r="S608" s="44"/>
      <c r="T608" s="3"/>
    </row>
    <row r="609" spans="7:20" s="1" customFormat="1" x14ac:dyDescent="0.3">
      <c r="G609" s="2"/>
      <c r="H609" s="3"/>
      <c r="I609" s="3"/>
      <c r="J609" s="3"/>
      <c r="K609" s="49"/>
      <c r="L609" s="49"/>
      <c r="M609" s="3"/>
      <c r="N609" s="49"/>
      <c r="O609" s="54"/>
      <c r="P609" s="3"/>
      <c r="Q609" s="3"/>
      <c r="R609" s="3"/>
      <c r="S609" s="44"/>
      <c r="T609" s="3"/>
    </row>
    <row r="610" spans="7:20" s="1" customFormat="1" x14ac:dyDescent="0.3">
      <c r="G610" s="2"/>
      <c r="H610" s="3"/>
      <c r="I610" s="3"/>
      <c r="J610" s="3"/>
      <c r="K610" s="49"/>
      <c r="L610" s="49"/>
      <c r="M610" s="3"/>
      <c r="N610" s="49"/>
      <c r="O610" s="54"/>
      <c r="P610" s="3"/>
      <c r="Q610" s="3"/>
      <c r="R610" s="3"/>
      <c r="S610" s="44"/>
      <c r="T610" s="3"/>
    </row>
    <row r="611" spans="7:20" s="1" customFormat="1" x14ac:dyDescent="0.3">
      <c r="G611" s="2"/>
      <c r="H611" s="3"/>
      <c r="I611" s="3"/>
      <c r="J611" s="3"/>
      <c r="K611" s="49"/>
      <c r="L611" s="49"/>
      <c r="M611" s="3"/>
      <c r="N611" s="49"/>
      <c r="O611" s="54"/>
      <c r="P611" s="3"/>
      <c r="Q611" s="3"/>
      <c r="R611" s="3"/>
      <c r="S611" s="44"/>
      <c r="T611" s="3"/>
    </row>
    <row r="612" spans="7:20" s="1" customFormat="1" x14ac:dyDescent="0.3">
      <c r="G612" s="2"/>
      <c r="H612" s="3"/>
      <c r="I612" s="3"/>
      <c r="J612" s="3"/>
      <c r="K612" s="49"/>
      <c r="L612" s="49"/>
      <c r="M612" s="3"/>
      <c r="N612" s="49"/>
      <c r="O612" s="54"/>
      <c r="P612" s="3"/>
      <c r="Q612" s="3"/>
      <c r="R612" s="3"/>
      <c r="S612" s="44"/>
      <c r="T612" s="3"/>
    </row>
    <row r="613" spans="7:20" s="1" customFormat="1" x14ac:dyDescent="0.3">
      <c r="G613" s="2"/>
      <c r="H613" s="3"/>
      <c r="I613" s="3"/>
      <c r="J613" s="3"/>
      <c r="K613" s="49"/>
      <c r="L613" s="49"/>
      <c r="M613" s="3"/>
      <c r="N613" s="49"/>
      <c r="O613" s="54"/>
      <c r="P613" s="3"/>
      <c r="Q613" s="3"/>
      <c r="R613" s="3"/>
      <c r="S613" s="44"/>
      <c r="T613" s="3"/>
    </row>
    <row r="614" spans="7:20" s="1" customFormat="1" x14ac:dyDescent="0.3">
      <c r="G614" s="2"/>
      <c r="H614" s="3"/>
      <c r="I614" s="3"/>
      <c r="J614" s="3"/>
      <c r="K614" s="49"/>
      <c r="L614" s="49"/>
      <c r="M614" s="3"/>
      <c r="N614" s="49"/>
      <c r="O614" s="54"/>
      <c r="P614" s="3"/>
      <c r="Q614" s="3"/>
      <c r="R614" s="3"/>
      <c r="S614" s="44"/>
      <c r="T614" s="3"/>
    </row>
    <row r="615" spans="7:20" s="1" customFormat="1" x14ac:dyDescent="0.3">
      <c r="G615" s="2"/>
      <c r="H615" s="3"/>
      <c r="I615" s="3"/>
      <c r="J615" s="3"/>
      <c r="K615" s="49"/>
      <c r="L615" s="49"/>
      <c r="M615" s="3"/>
      <c r="N615" s="49"/>
      <c r="O615" s="54"/>
      <c r="P615" s="3"/>
      <c r="Q615" s="3"/>
      <c r="R615" s="3"/>
      <c r="S615" s="44"/>
      <c r="T615" s="3"/>
    </row>
    <row r="616" spans="7:20" s="1" customFormat="1" x14ac:dyDescent="0.3">
      <c r="G616" s="2"/>
      <c r="H616" s="3"/>
      <c r="I616" s="3"/>
      <c r="J616" s="3"/>
      <c r="K616" s="49"/>
      <c r="L616" s="49"/>
      <c r="M616" s="3"/>
      <c r="N616" s="49"/>
      <c r="O616" s="54"/>
      <c r="P616" s="3"/>
      <c r="Q616" s="3"/>
      <c r="R616" s="3"/>
      <c r="S616" s="44"/>
      <c r="T616" s="3"/>
    </row>
    <row r="617" spans="7:20" s="1" customFormat="1" x14ac:dyDescent="0.3">
      <c r="G617" s="2"/>
      <c r="H617" s="3"/>
      <c r="I617" s="3"/>
      <c r="J617" s="3"/>
      <c r="K617" s="49"/>
      <c r="L617" s="49"/>
      <c r="M617" s="3"/>
      <c r="N617" s="49"/>
      <c r="O617" s="54"/>
      <c r="P617" s="3"/>
      <c r="Q617" s="3"/>
      <c r="R617" s="3"/>
      <c r="S617" s="44"/>
      <c r="T617" s="3"/>
    </row>
    <row r="618" spans="7:20" s="1" customFormat="1" x14ac:dyDescent="0.3">
      <c r="G618" s="2"/>
      <c r="H618" s="3"/>
      <c r="I618" s="3"/>
      <c r="J618" s="3"/>
      <c r="K618" s="49"/>
      <c r="L618" s="49"/>
      <c r="M618" s="3"/>
      <c r="N618" s="49"/>
      <c r="O618" s="54"/>
      <c r="P618" s="3"/>
      <c r="Q618" s="3"/>
      <c r="R618" s="3"/>
      <c r="S618" s="44"/>
      <c r="T618" s="3"/>
    </row>
    <row r="619" spans="7:20" s="1" customFormat="1" x14ac:dyDescent="0.3">
      <c r="G619" s="2"/>
      <c r="H619" s="3"/>
      <c r="I619" s="3"/>
      <c r="J619" s="3"/>
      <c r="K619" s="49"/>
      <c r="L619" s="49"/>
      <c r="M619" s="3"/>
      <c r="N619" s="49"/>
      <c r="O619" s="54"/>
      <c r="P619" s="3"/>
      <c r="Q619" s="3"/>
      <c r="R619" s="3"/>
      <c r="S619" s="44"/>
      <c r="T619" s="3"/>
    </row>
    <row r="620" spans="7:20" s="1" customFormat="1" x14ac:dyDescent="0.3">
      <c r="G620" s="2"/>
      <c r="H620" s="3"/>
      <c r="I620" s="3"/>
      <c r="J620" s="3"/>
      <c r="K620" s="49"/>
      <c r="L620" s="49"/>
      <c r="M620" s="3"/>
      <c r="N620" s="49"/>
      <c r="O620" s="54"/>
      <c r="P620" s="3"/>
      <c r="Q620" s="3"/>
      <c r="R620" s="3"/>
      <c r="S620" s="44"/>
      <c r="T620" s="3"/>
    </row>
    <row r="621" spans="7:20" s="1" customFormat="1" x14ac:dyDescent="0.3">
      <c r="G621" s="2"/>
      <c r="H621" s="3"/>
      <c r="I621" s="3"/>
      <c r="J621" s="3"/>
      <c r="K621" s="49"/>
      <c r="L621" s="49"/>
      <c r="M621" s="3"/>
      <c r="N621" s="49"/>
      <c r="O621" s="54"/>
      <c r="P621" s="3"/>
      <c r="Q621" s="3"/>
      <c r="R621" s="3"/>
      <c r="S621" s="44"/>
      <c r="T621" s="3"/>
    </row>
    <row r="622" spans="7:20" s="1" customFormat="1" x14ac:dyDescent="0.3">
      <c r="G622" s="2"/>
      <c r="H622" s="3"/>
      <c r="I622" s="3"/>
      <c r="J622" s="3"/>
      <c r="K622" s="49"/>
      <c r="L622" s="49"/>
      <c r="M622" s="3"/>
      <c r="N622" s="49"/>
      <c r="O622" s="54"/>
      <c r="P622" s="3"/>
      <c r="Q622" s="3"/>
      <c r="R622" s="3"/>
      <c r="S622" s="44"/>
      <c r="T622" s="3"/>
    </row>
    <row r="623" spans="7:20" s="1" customFormat="1" x14ac:dyDescent="0.3">
      <c r="G623" s="2"/>
      <c r="H623" s="3"/>
      <c r="I623" s="3"/>
      <c r="J623" s="3"/>
      <c r="K623" s="49"/>
      <c r="L623" s="49"/>
      <c r="M623" s="3"/>
      <c r="N623" s="49"/>
      <c r="O623" s="54"/>
      <c r="P623" s="3"/>
      <c r="Q623" s="3"/>
      <c r="R623" s="3"/>
      <c r="S623" s="44"/>
      <c r="T623" s="3"/>
    </row>
    <row r="624" spans="7:20" s="1" customFormat="1" x14ac:dyDescent="0.3">
      <c r="G624" s="2"/>
      <c r="H624" s="3"/>
      <c r="I624" s="3"/>
      <c r="J624" s="3"/>
      <c r="K624" s="49"/>
      <c r="L624" s="49"/>
      <c r="M624" s="3"/>
      <c r="N624" s="49"/>
      <c r="O624" s="54"/>
      <c r="P624" s="3"/>
      <c r="Q624" s="3"/>
      <c r="R624" s="3"/>
      <c r="S624" s="44"/>
      <c r="T624" s="3"/>
    </row>
    <row r="625" spans="7:20" s="1" customFormat="1" x14ac:dyDescent="0.3">
      <c r="G625" s="2"/>
      <c r="H625" s="3"/>
      <c r="I625" s="3"/>
      <c r="J625" s="3"/>
      <c r="K625" s="49"/>
      <c r="L625" s="49"/>
      <c r="M625" s="3"/>
      <c r="N625" s="49"/>
      <c r="O625" s="54"/>
      <c r="P625" s="3"/>
      <c r="Q625" s="3"/>
      <c r="R625" s="3"/>
      <c r="S625" s="44"/>
      <c r="T625" s="3"/>
    </row>
    <row r="626" spans="7:20" s="1" customFormat="1" x14ac:dyDescent="0.3">
      <c r="G626" s="2"/>
      <c r="H626" s="3"/>
      <c r="I626" s="3"/>
      <c r="J626" s="3"/>
      <c r="K626" s="49"/>
      <c r="L626" s="49"/>
      <c r="M626" s="3"/>
      <c r="N626" s="49"/>
      <c r="O626" s="54"/>
      <c r="P626" s="3"/>
      <c r="Q626" s="3"/>
      <c r="R626" s="3"/>
      <c r="S626" s="44"/>
      <c r="T626" s="3"/>
    </row>
    <row r="627" spans="7:20" s="1" customFormat="1" x14ac:dyDescent="0.3">
      <c r="G627" s="2"/>
      <c r="H627" s="3"/>
      <c r="I627" s="3"/>
      <c r="J627" s="3"/>
      <c r="K627" s="49"/>
      <c r="L627" s="49"/>
      <c r="M627" s="3"/>
      <c r="N627" s="49"/>
      <c r="O627" s="54"/>
      <c r="P627" s="3"/>
      <c r="Q627" s="3"/>
      <c r="R627" s="3"/>
      <c r="S627" s="44"/>
      <c r="T627" s="3"/>
    </row>
    <row r="628" spans="7:20" s="1" customFormat="1" x14ac:dyDescent="0.3">
      <c r="G628" s="2"/>
      <c r="H628" s="3"/>
      <c r="I628" s="3"/>
      <c r="J628" s="3"/>
      <c r="K628" s="49"/>
      <c r="L628" s="49"/>
      <c r="M628" s="3"/>
      <c r="N628" s="49"/>
      <c r="O628" s="54"/>
      <c r="P628" s="3"/>
      <c r="Q628" s="3"/>
      <c r="R628" s="3"/>
      <c r="S628" s="44"/>
      <c r="T628" s="3"/>
    </row>
    <row r="629" spans="7:20" s="1" customFormat="1" x14ac:dyDescent="0.3">
      <c r="G629" s="2"/>
      <c r="H629" s="3"/>
      <c r="I629" s="3"/>
      <c r="J629" s="3"/>
      <c r="K629" s="49"/>
      <c r="L629" s="49"/>
      <c r="M629" s="3"/>
      <c r="N629" s="49"/>
      <c r="O629" s="54"/>
      <c r="P629" s="3"/>
      <c r="Q629" s="3"/>
      <c r="R629" s="3"/>
      <c r="S629" s="44"/>
      <c r="T629" s="3"/>
    </row>
    <row r="630" spans="7:20" s="1" customFormat="1" x14ac:dyDescent="0.3">
      <c r="G630" s="2"/>
      <c r="H630" s="3"/>
      <c r="I630" s="3"/>
      <c r="J630" s="3"/>
      <c r="K630" s="49"/>
      <c r="L630" s="49"/>
      <c r="M630" s="3"/>
      <c r="N630" s="49"/>
      <c r="O630" s="54"/>
      <c r="P630" s="3"/>
      <c r="Q630" s="3"/>
      <c r="R630" s="3"/>
      <c r="S630" s="44"/>
      <c r="T630" s="3"/>
    </row>
    <row r="631" spans="7:20" s="1" customFormat="1" x14ac:dyDescent="0.3">
      <c r="G631" s="2"/>
      <c r="H631" s="3"/>
      <c r="I631" s="3"/>
      <c r="J631" s="3"/>
      <c r="K631" s="49"/>
      <c r="L631" s="49"/>
      <c r="M631" s="3"/>
      <c r="N631" s="49"/>
      <c r="O631" s="54"/>
      <c r="P631" s="3"/>
      <c r="Q631" s="3"/>
      <c r="R631" s="3"/>
      <c r="S631" s="44"/>
      <c r="T631" s="3"/>
    </row>
    <row r="632" spans="7:20" s="1" customFormat="1" x14ac:dyDescent="0.3">
      <c r="G632" s="2"/>
      <c r="H632" s="3"/>
      <c r="I632" s="3"/>
      <c r="J632" s="3"/>
      <c r="K632" s="49"/>
      <c r="L632" s="49"/>
      <c r="M632" s="3"/>
      <c r="N632" s="49"/>
      <c r="O632" s="54"/>
      <c r="P632" s="3"/>
      <c r="Q632" s="3"/>
      <c r="R632" s="3"/>
      <c r="S632" s="44"/>
      <c r="T632" s="3"/>
    </row>
    <row r="633" spans="7:20" s="1" customFormat="1" x14ac:dyDescent="0.3">
      <c r="G633" s="2"/>
      <c r="H633" s="3"/>
      <c r="I633" s="3"/>
      <c r="J633" s="3"/>
      <c r="K633" s="49"/>
      <c r="L633" s="49"/>
      <c r="M633" s="3"/>
      <c r="N633" s="49"/>
      <c r="O633" s="54"/>
      <c r="P633" s="3"/>
      <c r="Q633" s="3"/>
      <c r="R633" s="3"/>
      <c r="S633" s="44"/>
      <c r="T633" s="3"/>
    </row>
    <row r="634" spans="7:20" s="1" customFormat="1" x14ac:dyDescent="0.3">
      <c r="G634" s="2"/>
      <c r="H634" s="3"/>
      <c r="I634" s="3"/>
      <c r="J634" s="3"/>
      <c r="K634" s="49"/>
      <c r="L634" s="49"/>
      <c r="M634" s="3"/>
      <c r="N634" s="49"/>
      <c r="O634" s="54"/>
      <c r="P634" s="3"/>
      <c r="Q634" s="3"/>
      <c r="R634" s="3"/>
      <c r="S634" s="44"/>
      <c r="T634" s="3"/>
    </row>
    <row r="635" spans="7:20" s="1" customFormat="1" x14ac:dyDescent="0.3">
      <c r="G635" s="2"/>
      <c r="H635" s="3"/>
      <c r="I635" s="3"/>
      <c r="J635" s="3"/>
      <c r="K635" s="49"/>
      <c r="L635" s="49"/>
      <c r="M635" s="3"/>
      <c r="N635" s="49"/>
      <c r="O635" s="54"/>
      <c r="P635" s="3"/>
      <c r="Q635" s="3"/>
      <c r="R635" s="3"/>
      <c r="S635" s="44"/>
      <c r="T635" s="3"/>
    </row>
    <row r="636" spans="7:20" s="1" customFormat="1" x14ac:dyDescent="0.3">
      <c r="G636" s="2"/>
      <c r="H636" s="3"/>
      <c r="I636" s="3"/>
      <c r="J636" s="3"/>
      <c r="K636" s="49"/>
      <c r="L636" s="49"/>
      <c r="M636" s="3"/>
      <c r="N636" s="49"/>
      <c r="O636" s="54"/>
      <c r="P636" s="3"/>
      <c r="Q636" s="3"/>
      <c r="R636" s="3"/>
      <c r="S636" s="44"/>
      <c r="T636" s="3"/>
    </row>
    <row r="637" spans="7:20" s="1" customFormat="1" x14ac:dyDescent="0.3">
      <c r="G637" s="2"/>
      <c r="H637" s="3"/>
      <c r="I637" s="3"/>
      <c r="J637" s="3"/>
      <c r="K637" s="49"/>
      <c r="L637" s="49"/>
      <c r="M637" s="3"/>
      <c r="N637" s="49"/>
      <c r="O637" s="54"/>
      <c r="P637" s="3"/>
      <c r="Q637" s="3"/>
      <c r="R637" s="3"/>
      <c r="S637" s="44"/>
      <c r="T637" s="3"/>
    </row>
    <row r="638" spans="7:20" s="1" customFormat="1" x14ac:dyDescent="0.3">
      <c r="G638" s="2"/>
      <c r="H638" s="3"/>
      <c r="I638" s="3"/>
      <c r="J638" s="3"/>
      <c r="K638" s="49"/>
      <c r="L638" s="49"/>
      <c r="M638" s="3"/>
      <c r="N638" s="49"/>
      <c r="O638" s="54"/>
      <c r="P638" s="3"/>
      <c r="Q638" s="3"/>
      <c r="R638" s="3"/>
      <c r="S638" s="44"/>
      <c r="T638" s="3"/>
    </row>
    <row r="639" spans="7:20" s="1" customFormat="1" x14ac:dyDescent="0.3">
      <c r="G639" s="2"/>
      <c r="H639" s="3"/>
      <c r="I639" s="3"/>
      <c r="J639" s="3"/>
      <c r="K639" s="49"/>
      <c r="L639" s="49"/>
      <c r="M639" s="3"/>
      <c r="N639" s="49"/>
      <c r="O639" s="54"/>
      <c r="P639" s="3"/>
      <c r="Q639" s="3"/>
      <c r="R639" s="3"/>
      <c r="S639" s="44"/>
      <c r="T639" s="3"/>
    </row>
    <row r="640" spans="7:20" s="1" customFormat="1" x14ac:dyDescent="0.3">
      <c r="G640" s="2"/>
      <c r="H640" s="3"/>
      <c r="I640" s="3"/>
      <c r="J640" s="3"/>
      <c r="K640" s="49"/>
      <c r="L640" s="49"/>
      <c r="M640" s="3"/>
      <c r="N640" s="49"/>
      <c r="O640" s="54"/>
      <c r="P640" s="3"/>
      <c r="Q640" s="3"/>
      <c r="R640" s="3"/>
      <c r="S640" s="44"/>
      <c r="T640" s="3"/>
    </row>
    <row r="641" spans="7:20" s="1" customFormat="1" x14ac:dyDescent="0.3">
      <c r="G641" s="2"/>
      <c r="H641" s="3"/>
      <c r="I641" s="3"/>
      <c r="J641" s="3"/>
      <c r="K641" s="49"/>
      <c r="L641" s="49"/>
      <c r="M641" s="3"/>
      <c r="N641" s="49"/>
      <c r="O641" s="54"/>
      <c r="P641" s="3"/>
      <c r="Q641" s="3"/>
      <c r="R641" s="3"/>
      <c r="S641" s="44"/>
      <c r="T641" s="3"/>
    </row>
    <row r="642" spans="7:20" s="1" customFormat="1" x14ac:dyDescent="0.3">
      <c r="G642" s="2"/>
      <c r="H642" s="3"/>
      <c r="I642" s="3"/>
      <c r="J642" s="3"/>
      <c r="K642" s="49"/>
      <c r="L642" s="49"/>
      <c r="M642" s="3"/>
      <c r="N642" s="49"/>
      <c r="O642" s="54"/>
      <c r="P642" s="3"/>
      <c r="Q642" s="3"/>
      <c r="R642" s="3"/>
      <c r="S642" s="44"/>
      <c r="T642" s="3"/>
    </row>
    <row r="643" spans="7:20" s="1" customFormat="1" x14ac:dyDescent="0.3">
      <c r="G643" s="2"/>
      <c r="H643" s="3"/>
      <c r="I643" s="3"/>
      <c r="J643" s="3"/>
      <c r="K643" s="49"/>
      <c r="L643" s="49"/>
      <c r="M643" s="3"/>
      <c r="N643" s="49"/>
      <c r="O643" s="54"/>
      <c r="P643" s="3"/>
      <c r="Q643" s="3"/>
      <c r="R643" s="3"/>
      <c r="S643" s="44"/>
      <c r="T643" s="3"/>
    </row>
    <row r="644" spans="7:20" s="1" customFormat="1" x14ac:dyDescent="0.3">
      <c r="G644" s="2"/>
      <c r="H644" s="3"/>
      <c r="I644" s="3"/>
      <c r="J644" s="3"/>
      <c r="K644" s="49"/>
      <c r="L644" s="49"/>
      <c r="M644" s="3"/>
      <c r="N644" s="49"/>
      <c r="O644" s="54"/>
      <c r="P644" s="3"/>
      <c r="Q644" s="3"/>
      <c r="R644" s="3"/>
      <c r="S644" s="44"/>
      <c r="T644" s="3"/>
    </row>
    <row r="645" spans="7:20" s="1" customFormat="1" x14ac:dyDescent="0.3">
      <c r="G645" s="2"/>
      <c r="H645" s="3"/>
      <c r="I645" s="3"/>
      <c r="J645" s="3"/>
      <c r="K645" s="49"/>
      <c r="L645" s="49"/>
      <c r="M645" s="3"/>
      <c r="N645" s="49"/>
      <c r="O645" s="54"/>
      <c r="P645" s="3"/>
      <c r="Q645" s="3"/>
      <c r="R645" s="3"/>
      <c r="S645" s="44"/>
      <c r="T645" s="3"/>
    </row>
    <row r="646" spans="7:20" s="1" customFormat="1" x14ac:dyDescent="0.3">
      <c r="G646" s="2"/>
      <c r="H646" s="3"/>
      <c r="I646" s="3"/>
      <c r="J646" s="3"/>
      <c r="K646" s="49"/>
      <c r="L646" s="49"/>
      <c r="M646" s="3"/>
      <c r="N646" s="49"/>
      <c r="O646" s="54"/>
      <c r="P646" s="3"/>
      <c r="Q646" s="3"/>
      <c r="R646" s="3"/>
      <c r="S646" s="44"/>
      <c r="T646" s="3"/>
    </row>
    <row r="647" spans="7:20" s="1" customFormat="1" x14ac:dyDescent="0.3">
      <c r="G647" s="2"/>
      <c r="H647" s="3"/>
      <c r="I647" s="3"/>
      <c r="J647" s="3"/>
      <c r="K647" s="49"/>
      <c r="L647" s="49"/>
      <c r="M647" s="3"/>
      <c r="N647" s="49"/>
      <c r="O647" s="54"/>
      <c r="P647" s="3"/>
      <c r="Q647" s="3"/>
      <c r="R647" s="3"/>
      <c r="S647" s="44"/>
      <c r="T647" s="3"/>
    </row>
    <row r="648" spans="7:20" s="1" customFormat="1" x14ac:dyDescent="0.3">
      <c r="G648" s="2"/>
      <c r="H648" s="3"/>
      <c r="I648" s="3"/>
      <c r="J648" s="3"/>
      <c r="K648" s="49"/>
      <c r="L648" s="49"/>
      <c r="M648" s="3"/>
      <c r="N648" s="49"/>
      <c r="O648" s="54"/>
      <c r="P648" s="3"/>
      <c r="Q648" s="3"/>
      <c r="R648" s="3"/>
      <c r="S648" s="44"/>
      <c r="T648" s="3"/>
    </row>
    <row r="649" spans="7:20" s="1" customFormat="1" x14ac:dyDescent="0.3">
      <c r="G649" s="2"/>
      <c r="H649" s="3"/>
      <c r="I649" s="3"/>
      <c r="J649" s="3"/>
      <c r="K649" s="49"/>
      <c r="L649" s="49"/>
      <c r="M649" s="3"/>
      <c r="N649" s="49"/>
      <c r="O649" s="54"/>
      <c r="P649" s="3"/>
      <c r="Q649" s="3"/>
      <c r="R649" s="3"/>
      <c r="S649" s="44"/>
      <c r="T649" s="3"/>
    </row>
    <row r="650" spans="7:20" s="1" customFormat="1" x14ac:dyDescent="0.3">
      <c r="G650" s="2"/>
      <c r="H650" s="3"/>
      <c r="I650" s="3"/>
      <c r="J650" s="3"/>
      <c r="K650" s="49"/>
      <c r="L650" s="49"/>
      <c r="M650" s="3"/>
      <c r="N650" s="49"/>
      <c r="O650" s="54"/>
      <c r="P650" s="3"/>
      <c r="Q650" s="3"/>
      <c r="R650" s="3"/>
      <c r="S650" s="44"/>
      <c r="T650" s="3"/>
    </row>
    <row r="651" spans="7:20" s="1" customFormat="1" x14ac:dyDescent="0.3">
      <c r="G651" s="2"/>
      <c r="H651" s="3"/>
      <c r="I651" s="3"/>
      <c r="J651" s="3"/>
      <c r="K651" s="49"/>
      <c r="L651" s="49"/>
      <c r="M651" s="3"/>
      <c r="N651" s="49"/>
      <c r="O651" s="54"/>
      <c r="P651" s="3"/>
      <c r="Q651" s="3"/>
      <c r="R651" s="3"/>
      <c r="S651" s="44"/>
      <c r="T651" s="3"/>
    </row>
    <row r="652" spans="7:20" s="1" customFormat="1" x14ac:dyDescent="0.3">
      <c r="G652" s="2"/>
      <c r="H652" s="3"/>
      <c r="I652" s="3"/>
      <c r="J652" s="3"/>
      <c r="K652" s="49"/>
      <c r="L652" s="49"/>
      <c r="M652" s="3"/>
      <c r="N652" s="49"/>
      <c r="O652" s="54"/>
      <c r="P652" s="3"/>
      <c r="Q652" s="3"/>
      <c r="R652" s="3"/>
      <c r="S652" s="44"/>
      <c r="T652" s="3"/>
    </row>
    <row r="653" spans="7:20" s="1" customFormat="1" x14ac:dyDescent="0.3">
      <c r="G653" s="2"/>
      <c r="H653" s="3"/>
      <c r="I653" s="3"/>
      <c r="J653" s="3"/>
      <c r="K653" s="49"/>
      <c r="L653" s="49"/>
      <c r="M653" s="3"/>
      <c r="N653" s="49"/>
      <c r="O653" s="54"/>
      <c r="P653" s="3"/>
      <c r="Q653" s="3"/>
      <c r="R653" s="3"/>
      <c r="S653" s="44"/>
      <c r="T653" s="3"/>
    </row>
    <row r="654" spans="7:20" s="1" customFormat="1" x14ac:dyDescent="0.3">
      <c r="G654" s="2"/>
      <c r="H654" s="3"/>
      <c r="I654" s="3"/>
      <c r="J654" s="3"/>
      <c r="K654" s="49"/>
      <c r="L654" s="49"/>
      <c r="M654" s="3"/>
      <c r="N654" s="49"/>
      <c r="O654" s="54"/>
      <c r="P654" s="3"/>
      <c r="Q654" s="3"/>
      <c r="R654" s="3"/>
      <c r="S654" s="44"/>
      <c r="T654" s="3"/>
    </row>
    <row r="655" spans="7:20" s="1" customFormat="1" x14ac:dyDescent="0.3">
      <c r="G655" s="2"/>
      <c r="H655" s="3"/>
      <c r="I655" s="3"/>
      <c r="J655" s="3"/>
      <c r="K655" s="49"/>
      <c r="L655" s="49"/>
      <c r="M655" s="3"/>
      <c r="N655" s="49"/>
      <c r="O655" s="54"/>
      <c r="P655" s="3"/>
      <c r="Q655" s="3"/>
      <c r="R655" s="3"/>
      <c r="S655" s="44"/>
      <c r="T655" s="3"/>
    </row>
    <row r="656" spans="7:20" s="1" customFormat="1" x14ac:dyDescent="0.3">
      <c r="G656" s="2"/>
      <c r="H656" s="3"/>
      <c r="I656" s="3"/>
      <c r="J656" s="3"/>
      <c r="K656" s="49"/>
      <c r="L656" s="49"/>
      <c r="M656" s="3"/>
      <c r="N656" s="49"/>
      <c r="O656" s="54"/>
      <c r="P656" s="3"/>
      <c r="Q656" s="3"/>
      <c r="R656" s="3"/>
      <c r="S656" s="44"/>
      <c r="T656" s="3"/>
    </row>
    <row r="657" spans="7:20" s="1" customFormat="1" x14ac:dyDescent="0.3">
      <c r="G657" s="2"/>
      <c r="H657" s="3"/>
      <c r="I657" s="3"/>
      <c r="J657" s="3"/>
      <c r="K657" s="49"/>
      <c r="L657" s="49"/>
      <c r="M657" s="3"/>
      <c r="N657" s="49"/>
      <c r="O657" s="54"/>
      <c r="P657" s="3"/>
      <c r="Q657" s="3"/>
      <c r="R657" s="3"/>
      <c r="S657" s="44"/>
      <c r="T657" s="3"/>
    </row>
    <row r="658" spans="7:20" s="1" customFormat="1" x14ac:dyDescent="0.3">
      <c r="G658" s="2"/>
      <c r="H658" s="3"/>
      <c r="I658" s="3"/>
      <c r="J658" s="3"/>
      <c r="K658" s="49"/>
      <c r="L658" s="49"/>
      <c r="M658" s="3"/>
      <c r="N658" s="49"/>
      <c r="O658" s="54"/>
      <c r="P658" s="3"/>
      <c r="Q658" s="3"/>
      <c r="R658" s="3"/>
      <c r="S658" s="44"/>
      <c r="T658" s="3"/>
    </row>
    <row r="659" spans="7:20" s="1" customFormat="1" x14ac:dyDescent="0.3">
      <c r="G659" s="2"/>
      <c r="H659" s="3"/>
      <c r="I659" s="3"/>
      <c r="J659" s="3"/>
      <c r="K659" s="49"/>
      <c r="L659" s="49"/>
      <c r="M659" s="3"/>
      <c r="N659" s="49"/>
      <c r="O659" s="54"/>
      <c r="P659" s="3"/>
      <c r="Q659" s="3"/>
      <c r="R659" s="3"/>
      <c r="S659" s="44"/>
      <c r="T659" s="3"/>
    </row>
    <row r="660" spans="7:20" s="1" customFormat="1" x14ac:dyDescent="0.3">
      <c r="G660" s="2"/>
      <c r="H660" s="3"/>
      <c r="I660" s="3"/>
      <c r="J660" s="3"/>
      <c r="K660" s="49"/>
      <c r="L660" s="49"/>
      <c r="M660" s="3"/>
      <c r="N660" s="49"/>
      <c r="O660" s="54"/>
      <c r="P660" s="3"/>
      <c r="Q660" s="3"/>
      <c r="R660" s="3"/>
      <c r="S660" s="44"/>
      <c r="T660" s="3"/>
    </row>
    <row r="661" spans="7:20" s="1" customFormat="1" x14ac:dyDescent="0.3">
      <c r="G661" s="2"/>
      <c r="H661" s="3"/>
      <c r="I661" s="3"/>
      <c r="J661" s="3"/>
      <c r="K661" s="49"/>
      <c r="L661" s="49"/>
      <c r="M661" s="3"/>
      <c r="N661" s="49"/>
      <c r="O661" s="54"/>
      <c r="P661" s="3"/>
      <c r="Q661" s="3"/>
      <c r="R661" s="3"/>
      <c r="S661" s="44"/>
      <c r="T661" s="3"/>
    </row>
    <row r="662" spans="7:20" s="1" customFormat="1" x14ac:dyDescent="0.3">
      <c r="G662" s="2"/>
      <c r="H662" s="3"/>
      <c r="I662" s="3"/>
      <c r="J662" s="3"/>
      <c r="K662" s="49"/>
      <c r="L662" s="49"/>
      <c r="M662" s="3"/>
      <c r="N662" s="49"/>
      <c r="O662" s="54"/>
      <c r="P662" s="3"/>
      <c r="Q662" s="3"/>
      <c r="R662" s="3"/>
      <c r="S662" s="44"/>
      <c r="T662" s="3"/>
    </row>
    <row r="663" spans="7:20" s="1" customFormat="1" x14ac:dyDescent="0.3">
      <c r="G663" s="2"/>
      <c r="H663" s="3"/>
      <c r="I663" s="3"/>
      <c r="J663" s="3"/>
      <c r="K663" s="49"/>
      <c r="L663" s="49"/>
      <c r="M663" s="3"/>
      <c r="N663" s="49"/>
      <c r="O663" s="54"/>
      <c r="P663" s="3"/>
      <c r="Q663" s="3"/>
      <c r="R663" s="3"/>
      <c r="S663" s="44"/>
      <c r="T663" s="3"/>
    </row>
    <row r="664" spans="7:20" s="1" customFormat="1" x14ac:dyDescent="0.3">
      <c r="G664" s="2"/>
      <c r="H664" s="3"/>
      <c r="I664" s="3"/>
      <c r="J664" s="3"/>
      <c r="K664" s="49"/>
      <c r="L664" s="49"/>
      <c r="M664" s="3"/>
      <c r="N664" s="49"/>
      <c r="O664" s="54"/>
      <c r="P664" s="3"/>
      <c r="Q664" s="3"/>
      <c r="R664" s="3"/>
      <c r="S664" s="44"/>
      <c r="T664" s="3"/>
    </row>
    <row r="665" spans="7:20" s="1" customFormat="1" x14ac:dyDescent="0.3">
      <c r="G665" s="2"/>
      <c r="H665" s="3"/>
      <c r="I665" s="3"/>
      <c r="J665" s="3"/>
      <c r="K665" s="49"/>
      <c r="L665" s="49"/>
      <c r="M665" s="3"/>
      <c r="N665" s="49"/>
      <c r="O665" s="54"/>
      <c r="P665" s="3"/>
      <c r="Q665" s="3"/>
      <c r="R665" s="3"/>
      <c r="S665" s="44"/>
      <c r="T665" s="3"/>
    </row>
    <row r="666" spans="7:20" s="1" customFormat="1" x14ac:dyDescent="0.3">
      <c r="G666" s="2"/>
      <c r="H666" s="3"/>
      <c r="I666" s="3"/>
      <c r="J666" s="3"/>
      <c r="K666" s="49"/>
      <c r="L666" s="49"/>
      <c r="M666" s="3"/>
      <c r="N666" s="49"/>
      <c r="O666" s="54"/>
      <c r="P666" s="3"/>
      <c r="Q666" s="3"/>
      <c r="R666" s="3"/>
      <c r="S666" s="44"/>
      <c r="T666" s="3"/>
    </row>
    <row r="667" spans="7:20" s="1" customFormat="1" x14ac:dyDescent="0.3">
      <c r="G667" s="2"/>
      <c r="H667" s="3"/>
      <c r="I667" s="3"/>
      <c r="J667" s="3"/>
      <c r="K667" s="49"/>
      <c r="L667" s="49"/>
      <c r="M667" s="3"/>
      <c r="N667" s="49"/>
      <c r="O667" s="54"/>
      <c r="P667" s="3"/>
      <c r="Q667" s="3"/>
      <c r="R667" s="3"/>
      <c r="S667" s="44"/>
      <c r="T667" s="3"/>
    </row>
    <row r="668" spans="7:20" s="1" customFormat="1" x14ac:dyDescent="0.3">
      <c r="G668" s="2"/>
      <c r="H668" s="3"/>
      <c r="I668" s="3"/>
      <c r="J668" s="3"/>
      <c r="K668" s="49"/>
      <c r="L668" s="49"/>
      <c r="M668" s="3"/>
      <c r="N668" s="49"/>
      <c r="O668" s="54"/>
      <c r="P668" s="3"/>
      <c r="Q668" s="3"/>
      <c r="R668" s="3"/>
      <c r="S668" s="44"/>
      <c r="T668" s="3"/>
    </row>
    <row r="669" spans="7:20" s="1" customFormat="1" x14ac:dyDescent="0.3">
      <c r="G669" s="2"/>
      <c r="H669" s="3"/>
      <c r="I669" s="3"/>
      <c r="J669" s="3"/>
      <c r="K669" s="49"/>
      <c r="L669" s="49"/>
      <c r="M669" s="3"/>
      <c r="N669" s="49"/>
      <c r="O669" s="54"/>
      <c r="P669" s="3"/>
      <c r="Q669" s="3"/>
      <c r="R669" s="3"/>
      <c r="S669" s="44"/>
      <c r="T669" s="3"/>
    </row>
    <row r="670" spans="7:20" s="1" customFormat="1" x14ac:dyDescent="0.3">
      <c r="G670" s="2"/>
      <c r="H670" s="3"/>
      <c r="I670" s="3"/>
      <c r="J670" s="3"/>
      <c r="K670" s="49"/>
      <c r="L670" s="49"/>
      <c r="M670" s="3"/>
      <c r="N670" s="49"/>
      <c r="O670" s="54"/>
      <c r="P670" s="3"/>
      <c r="Q670" s="3"/>
      <c r="R670" s="3"/>
      <c r="S670" s="44"/>
      <c r="T670" s="3"/>
    </row>
    <row r="671" spans="7:20" s="1" customFormat="1" x14ac:dyDescent="0.3">
      <c r="G671" s="2"/>
      <c r="H671" s="3"/>
      <c r="I671" s="3"/>
      <c r="J671" s="3"/>
      <c r="K671" s="49"/>
      <c r="L671" s="49"/>
      <c r="M671" s="3"/>
      <c r="N671" s="49"/>
      <c r="O671" s="54"/>
      <c r="P671" s="3"/>
      <c r="Q671" s="3"/>
      <c r="R671" s="3"/>
      <c r="S671" s="44"/>
      <c r="T671" s="3"/>
    </row>
    <row r="672" spans="7:20" s="1" customFormat="1" x14ac:dyDescent="0.3">
      <c r="G672" s="2"/>
      <c r="H672" s="3"/>
      <c r="I672" s="3"/>
      <c r="J672" s="3"/>
      <c r="K672" s="49"/>
      <c r="L672" s="49"/>
      <c r="M672" s="3"/>
      <c r="N672" s="49"/>
      <c r="O672" s="54"/>
      <c r="P672" s="3"/>
      <c r="Q672" s="3"/>
      <c r="R672" s="3"/>
      <c r="S672" s="44"/>
      <c r="T672" s="3"/>
    </row>
    <row r="673" spans="7:20" s="1" customFormat="1" x14ac:dyDescent="0.3">
      <c r="G673" s="2"/>
      <c r="H673" s="3"/>
      <c r="I673" s="3"/>
      <c r="J673" s="3"/>
      <c r="K673" s="49"/>
      <c r="L673" s="49"/>
      <c r="M673" s="3"/>
      <c r="N673" s="49"/>
      <c r="O673" s="54"/>
      <c r="P673" s="3"/>
      <c r="Q673" s="3"/>
      <c r="R673" s="3"/>
      <c r="S673" s="44"/>
      <c r="T673" s="3"/>
    </row>
    <row r="674" spans="7:20" s="1" customFormat="1" x14ac:dyDescent="0.3">
      <c r="G674" s="2"/>
      <c r="H674" s="3"/>
      <c r="I674" s="3"/>
      <c r="J674" s="3"/>
      <c r="K674" s="49"/>
      <c r="L674" s="49"/>
      <c r="M674" s="3"/>
      <c r="N674" s="49"/>
      <c r="O674" s="54"/>
      <c r="P674" s="3"/>
      <c r="Q674" s="3"/>
      <c r="R674" s="3"/>
      <c r="S674" s="44"/>
      <c r="T674" s="3"/>
    </row>
    <row r="675" spans="7:20" s="1" customFormat="1" x14ac:dyDescent="0.3">
      <c r="G675" s="2"/>
      <c r="H675" s="3"/>
      <c r="I675" s="3"/>
      <c r="J675" s="3"/>
      <c r="K675" s="49"/>
      <c r="L675" s="49"/>
      <c r="M675" s="3"/>
      <c r="N675" s="49"/>
      <c r="O675" s="54"/>
      <c r="P675" s="3"/>
      <c r="Q675" s="3"/>
      <c r="R675" s="3"/>
      <c r="S675" s="44"/>
      <c r="T675" s="3"/>
    </row>
    <row r="676" spans="7:20" s="1" customFormat="1" x14ac:dyDescent="0.3">
      <c r="G676" s="2"/>
      <c r="H676" s="3"/>
      <c r="I676" s="3"/>
      <c r="J676" s="3"/>
      <c r="K676" s="49"/>
      <c r="L676" s="49"/>
      <c r="M676" s="3"/>
      <c r="N676" s="49"/>
      <c r="O676" s="54"/>
      <c r="P676" s="3"/>
      <c r="Q676" s="3"/>
      <c r="R676" s="3"/>
      <c r="S676" s="44"/>
      <c r="T676" s="3"/>
    </row>
    <row r="677" spans="7:20" s="1" customFormat="1" x14ac:dyDescent="0.3">
      <c r="G677" s="2"/>
      <c r="H677" s="3"/>
      <c r="I677" s="3"/>
      <c r="J677" s="3"/>
      <c r="K677" s="49"/>
      <c r="L677" s="49"/>
      <c r="M677" s="3"/>
      <c r="N677" s="49"/>
      <c r="O677" s="54"/>
      <c r="P677" s="3"/>
      <c r="Q677" s="3"/>
      <c r="R677" s="3"/>
      <c r="S677" s="44"/>
      <c r="T677" s="3"/>
    </row>
    <row r="678" spans="7:20" s="1" customFormat="1" x14ac:dyDescent="0.3">
      <c r="G678" s="2"/>
      <c r="H678" s="3"/>
      <c r="I678" s="3"/>
      <c r="J678" s="3"/>
      <c r="K678" s="49"/>
      <c r="L678" s="49"/>
      <c r="M678" s="3"/>
      <c r="N678" s="49"/>
      <c r="O678" s="54"/>
      <c r="P678" s="3"/>
      <c r="Q678" s="3"/>
      <c r="R678" s="3"/>
      <c r="S678" s="44"/>
      <c r="T678" s="3"/>
    </row>
    <row r="679" spans="7:20" s="1" customFormat="1" x14ac:dyDescent="0.3">
      <c r="G679" s="2"/>
      <c r="H679" s="3"/>
      <c r="I679" s="3"/>
      <c r="J679" s="3"/>
      <c r="K679" s="49"/>
      <c r="L679" s="49"/>
      <c r="M679" s="3"/>
      <c r="N679" s="49"/>
      <c r="O679" s="54"/>
      <c r="P679" s="3"/>
      <c r="Q679" s="3"/>
      <c r="R679" s="3"/>
      <c r="S679" s="44"/>
      <c r="T679" s="3"/>
    </row>
    <row r="680" spans="7:20" s="1" customFormat="1" x14ac:dyDescent="0.3">
      <c r="G680" s="2"/>
      <c r="H680" s="3"/>
      <c r="I680" s="3"/>
      <c r="J680" s="3"/>
      <c r="K680" s="49"/>
      <c r="L680" s="49"/>
      <c r="M680" s="3"/>
      <c r="N680" s="49"/>
      <c r="O680" s="54"/>
      <c r="P680" s="3"/>
      <c r="Q680" s="3"/>
      <c r="R680" s="3"/>
      <c r="S680" s="44"/>
      <c r="T680" s="3"/>
    </row>
    <row r="681" spans="7:20" s="1" customFormat="1" x14ac:dyDescent="0.3">
      <c r="G681" s="2"/>
      <c r="H681" s="3"/>
      <c r="I681" s="3"/>
      <c r="J681" s="3"/>
      <c r="K681" s="49"/>
      <c r="L681" s="49"/>
      <c r="M681" s="3"/>
      <c r="N681" s="49"/>
      <c r="O681" s="54"/>
      <c r="P681" s="3"/>
      <c r="Q681" s="3"/>
      <c r="R681" s="3"/>
      <c r="S681" s="44"/>
      <c r="T681" s="3"/>
    </row>
    <row r="682" spans="7:20" s="1" customFormat="1" x14ac:dyDescent="0.3">
      <c r="G682" s="2"/>
      <c r="H682" s="3"/>
      <c r="I682" s="3"/>
      <c r="J682" s="3"/>
      <c r="K682" s="49"/>
      <c r="L682" s="49"/>
      <c r="M682" s="3"/>
      <c r="N682" s="49"/>
      <c r="O682" s="54"/>
      <c r="P682" s="3"/>
      <c r="Q682" s="3"/>
      <c r="R682" s="3"/>
      <c r="S682" s="44"/>
      <c r="T682" s="3"/>
    </row>
    <row r="683" spans="7:20" s="1" customFormat="1" x14ac:dyDescent="0.3">
      <c r="G683" s="2"/>
      <c r="H683" s="3"/>
      <c r="I683" s="3"/>
      <c r="J683" s="3"/>
      <c r="K683" s="49"/>
      <c r="L683" s="49"/>
      <c r="M683" s="3"/>
      <c r="N683" s="49"/>
      <c r="O683" s="54"/>
      <c r="P683" s="3"/>
      <c r="Q683" s="3"/>
      <c r="R683" s="3"/>
      <c r="S683" s="44"/>
      <c r="T683" s="3"/>
    </row>
    <row r="684" spans="7:20" s="1" customFormat="1" x14ac:dyDescent="0.3">
      <c r="G684" s="2"/>
      <c r="H684" s="3"/>
      <c r="I684" s="3"/>
      <c r="J684" s="3"/>
      <c r="K684" s="49"/>
      <c r="L684" s="49"/>
      <c r="M684" s="3"/>
      <c r="N684" s="49"/>
      <c r="O684" s="54"/>
      <c r="P684" s="3"/>
      <c r="Q684" s="3"/>
      <c r="R684" s="3"/>
      <c r="S684" s="44"/>
      <c r="T684" s="3"/>
    </row>
    <row r="685" spans="7:20" s="1" customFormat="1" x14ac:dyDescent="0.3">
      <c r="G685" s="2"/>
      <c r="H685" s="3"/>
      <c r="I685" s="3"/>
      <c r="J685" s="3"/>
      <c r="K685" s="49"/>
      <c r="L685" s="49"/>
      <c r="M685" s="3"/>
      <c r="N685" s="49"/>
      <c r="O685" s="54"/>
      <c r="P685" s="3"/>
      <c r="Q685" s="3"/>
      <c r="R685" s="3"/>
      <c r="S685" s="44"/>
      <c r="T685" s="3"/>
    </row>
    <row r="686" spans="7:20" s="1" customFormat="1" x14ac:dyDescent="0.3">
      <c r="G686" s="2"/>
      <c r="H686" s="3"/>
      <c r="I686" s="3"/>
      <c r="J686" s="3"/>
      <c r="K686" s="49"/>
      <c r="L686" s="49"/>
      <c r="M686" s="3"/>
      <c r="N686" s="49"/>
      <c r="O686" s="54"/>
      <c r="P686" s="3"/>
      <c r="Q686" s="3"/>
      <c r="R686" s="3"/>
      <c r="S686" s="44"/>
      <c r="T686" s="3"/>
    </row>
    <row r="687" spans="7:20" s="1" customFormat="1" x14ac:dyDescent="0.3">
      <c r="G687" s="2"/>
      <c r="H687" s="3"/>
      <c r="I687" s="3"/>
      <c r="J687" s="3"/>
      <c r="K687" s="49"/>
      <c r="L687" s="49"/>
      <c r="M687" s="3"/>
      <c r="N687" s="49"/>
      <c r="O687" s="54"/>
      <c r="P687" s="3"/>
      <c r="Q687" s="3"/>
      <c r="R687" s="3"/>
      <c r="S687" s="44"/>
      <c r="T687" s="3"/>
    </row>
    <row r="688" spans="7:20" s="1" customFormat="1" x14ac:dyDescent="0.3">
      <c r="G688" s="2"/>
      <c r="H688" s="3"/>
      <c r="I688" s="3"/>
      <c r="J688" s="3"/>
      <c r="K688" s="49"/>
      <c r="L688" s="49"/>
      <c r="M688" s="3"/>
      <c r="N688" s="49"/>
      <c r="O688" s="54"/>
      <c r="P688" s="3"/>
      <c r="Q688" s="3"/>
      <c r="R688" s="3"/>
      <c r="S688" s="44"/>
      <c r="T688" s="3"/>
    </row>
    <row r="689" spans="7:20" s="1" customFormat="1" x14ac:dyDescent="0.3">
      <c r="G689" s="2"/>
      <c r="H689" s="3"/>
      <c r="I689" s="3"/>
      <c r="J689" s="3"/>
      <c r="K689" s="49"/>
      <c r="L689" s="49"/>
      <c r="M689" s="3"/>
      <c r="N689" s="49"/>
      <c r="O689" s="54"/>
      <c r="P689" s="3"/>
      <c r="Q689" s="3"/>
      <c r="R689" s="3"/>
      <c r="S689" s="44"/>
      <c r="T689" s="3"/>
    </row>
    <row r="690" spans="7:20" s="1" customFormat="1" x14ac:dyDescent="0.3">
      <c r="G690" s="2"/>
      <c r="H690" s="3"/>
      <c r="I690" s="3"/>
      <c r="J690" s="3"/>
      <c r="K690" s="49"/>
      <c r="L690" s="49"/>
      <c r="M690" s="3"/>
      <c r="N690" s="49"/>
      <c r="O690" s="54"/>
      <c r="P690" s="3"/>
      <c r="Q690" s="3"/>
      <c r="R690" s="3"/>
      <c r="S690" s="44"/>
      <c r="T690" s="3"/>
    </row>
    <row r="691" spans="7:20" s="1" customFormat="1" x14ac:dyDescent="0.3">
      <c r="G691" s="2"/>
      <c r="H691" s="3"/>
      <c r="I691" s="3"/>
      <c r="J691" s="3"/>
      <c r="K691" s="49"/>
      <c r="L691" s="49"/>
      <c r="M691" s="3"/>
      <c r="N691" s="49"/>
      <c r="O691" s="54"/>
      <c r="P691" s="3"/>
      <c r="Q691" s="3"/>
      <c r="R691" s="3"/>
      <c r="S691" s="44"/>
      <c r="T691" s="3"/>
    </row>
    <row r="692" spans="7:20" s="1" customFormat="1" x14ac:dyDescent="0.3">
      <c r="G692" s="2"/>
      <c r="H692" s="3"/>
      <c r="I692" s="3"/>
      <c r="J692" s="3"/>
      <c r="K692" s="49"/>
      <c r="L692" s="49"/>
      <c r="M692" s="3"/>
      <c r="N692" s="49"/>
      <c r="O692" s="54"/>
      <c r="P692" s="3"/>
      <c r="Q692" s="3"/>
      <c r="R692" s="3"/>
      <c r="S692" s="44"/>
      <c r="T692" s="3"/>
    </row>
    <row r="693" spans="7:20" s="1" customFormat="1" x14ac:dyDescent="0.3">
      <c r="G693" s="2"/>
      <c r="H693" s="3"/>
      <c r="I693" s="3"/>
      <c r="J693" s="3"/>
      <c r="K693" s="49"/>
      <c r="L693" s="49"/>
      <c r="M693" s="3"/>
      <c r="N693" s="49"/>
      <c r="O693" s="54"/>
      <c r="P693" s="3"/>
      <c r="Q693" s="3"/>
      <c r="R693" s="3"/>
      <c r="S693" s="44"/>
      <c r="T693" s="3"/>
    </row>
    <row r="694" spans="7:20" s="1" customFormat="1" x14ac:dyDescent="0.3">
      <c r="G694" s="2"/>
      <c r="H694" s="3"/>
      <c r="I694" s="3"/>
      <c r="J694" s="3"/>
      <c r="K694" s="49"/>
      <c r="L694" s="49"/>
      <c r="M694" s="3"/>
      <c r="N694" s="49"/>
      <c r="O694" s="54"/>
      <c r="P694" s="3"/>
      <c r="Q694" s="3"/>
      <c r="R694" s="3"/>
      <c r="S694" s="44"/>
      <c r="T694" s="3"/>
    </row>
    <row r="695" spans="7:20" s="1" customFormat="1" x14ac:dyDescent="0.3">
      <c r="G695" s="2"/>
      <c r="H695" s="3"/>
      <c r="I695" s="3"/>
      <c r="J695" s="3"/>
      <c r="K695" s="49"/>
      <c r="L695" s="49"/>
      <c r="M695" s="3"/>
      <c r="N695" s="49"/>
      <c r="O695" s="54"/>
      <c r="P695" s="3"/>
      <c r="Q695" s="3"/>
      <c r="R695" s="3"/>
      <c r="S695" s="44"/>
      <c r="T695" s="3"/>
    </row>
    <row r="696" spans="7:20" s="1" customFormat="1" x14ac:dyDescent="0.3">
      <c r="G696" s="2"/>
      <c r="H696" s="3"/>
      <c r="I696" s="3"/>
      <c r="J696" s="3"/>
      <c r="K696" s="49"/>
      <c r="L696" s="49"/>
      <c r="M696" s="3"/>
      <c r="N696" s="49"/>
      <c r="O696" s="54"/>
      <c r="P696" s="3"/>
      <c r="Q696" s="3"/>
      <c r="R696" s="3"/>
      <c r="S696" s="44"/>
      <c r="T696" s="3"/>
    </row>
    <row r="697" spans="7:20" s="1" customFormat="1" x14ac:dyDescent="0.3">
      <c r="G697" s="2"/>
      <c r="H697" s="3"/>
      <c r="I697" s="3"/>
      <c r="J697" s="3"/>
      <c r="K697" s="49"/>
      <c r="L697" s="49"/>
      <c r="M697" s="3"/>
      <c r="N697" s="49"/>
      <c r="O697" s="54"/>
      <c r="P697" s="3"/>
      <c r="Q697" s="3"/>
      <c r="R697" s="3"/>
      <c r="S697" s="44"/>
      <c r="T697" s="3"/>
    </row>
    <row r="698" spans="7:20" s="1" customFormat="1" x14ac:dyDescent="0.3">
      <c r="G698" s="2"/>
      <c r="H698" s="3"/>
      <c r="I698" s="3"/>
      <c r="J698" s="3"/>
      <c r="K698" s="49"/>
      <c r="L698" s="49"/>
      <c r="M698" s="3"/>
      <c r="N698" s="49"/>
      <c r="O698" s="54"/>
      <c r="P698" s="3"/>
      <c r="Q698" s="3"/>
      <c r="R698" s="3"/>
      <c r="S698" s="44"/>
      <c r="T698" s="3"/>
    </row>
    <row r="699" spans="7:20" s="1" customFormat="1" x14ac:dyDescent="0.3">
      <c r="G699" s="2"/>
      <c r="H699" s="3"/>
      <c r="I699" s="3"/>
      <c r="J699" s="3"/>
      <c r="K699" s="49"/>
      <c r="L699" s="49"/>
      <c r="M699" s="3"/>
      <c r="N699" s="49"/>
      <c r="O699" s="54"/>
      <c r="P699" s="3"/>
      <c r="Q699" s="3"/>
      <c r="R699" s="3"/>
      <c r="S699" s="44"/>
      <c r="T699" s="3"/>
    </row>
    <row r="700" spans="7:20" s="1" customFormat="1" x14ac:dyDescent="0.3">
      <c r="G700" s="2"/>
      <c r="H700" s="3"/>
      <c r="I700" s="3"/>
      <c r="J700" s="3"/>
      <c r="K700" s="49"/>
      <c r="L700" s="49"/>
      <c r="M700" s="3"/>
      <c r="N700" s="49"/>
      <c r="O700" s="54"/>
      <c r="P700" s="3"/>
      <c r="Q700" s="3"/>
      <c r="R700" s="3"/>
      <c r="S700" s="44"/>
      <c r="T700" s="3"/>
    </row>
    <row r="701" spans="7:20" s="1" customFormat="1" x14ac:dyDescent="0.3">
      <c r="G701" s="2"/>
      <c r="H701" s="3"/>
      <c r="I701" s="3"/>
      <c r="J701" s="3"/>
      <c r="K701" s="49"/>
      <c r="L701" s="49"/>
      <c r="M701" s="3"/>
      <c r="N701" s="49"/>
      <c r="O701" s="54"/>
      <c r="P701" s="3"/>
      <c r="Q701" s="3"/>
      <c r="R701" s="3"/>
      <c r="S701" s="44"/>
      <c r="T701" s="3"/>
    </row>
    <row r="702" spans="7:20" s="1" customFormat="1" x14ac:dyDescent="0.3">
      <c r="G702" s="2"/>
      <c r="H702" s="3"/>
      <c r="I702" s="3"/>
      <c r="J702" s="3"/>
      <c r="K702" s="49"/>
      <c r="L702" s="49"/>
      <c r="M702" s="3"/>
      <c r="N702" s="49"/>
      <c r="O702" s="54"/>
      <c r="P702" s="3"/>
      <c r="Q702" s="3"/>
      <c r="R702" s="3"/>
      <c r="S702" s="44"/>
      <c r="T702" s="3"/>
    </row>
    <row r="703" spans="7:20" s="1" customFormat="1" x14ac:dyDescent="0.3">
      <c r="G703" s="2"/>
      <c r="H703" s="3"/>
      <c r="I703" s="3"/>
      <c r="J703" s="3"/>
      <c r="K703" s="49"/>
      <c r="L703" s="49"/>
      <c r="M703" s="3"/>
      <c r="N703" s="49"/>
      <c r="O703" s="54"/>
      <c r="P703" s="3"/>
      <c r="Q703" s="3"/>
      <c r="R703" s="3"/>
      <c r="S703" s="44"/>
      <c r="T703" s="3"/>
    </row>
    <row r="704" spans="7:20" s="1" customFormat="1" x14ac:dyDescent="0.3">
      <c r="G704" s="2"/>
      <c r="H704" s="3"/>
      <c r="I704" s="3"/>
      <c r="J704" s="3"/>
      <c r="K704" s="49"/>
      <c r="L704" s="49"/>
      <c r="M704" s="3"/>
      <c r="N704" s="49"/>
      <c r="O704" s="54"/>
      <c r="P704" s="3"/>
      <c r="Q704" s="3"/>
      <c r="R704" s="3"/>
      <c r="S704" s="44"/>
      <c r="T704" s="3"/>
    </row>
    <row r="705" spans="7:20" s="1" customFormat="1" x14ac:dyDescent="0.3">
      <c r="G705" s="2"/>
      <c r="H705" s="3"/>
      <c r="I705" s="3"/>
      <c r="J705" s="3"/>
      <c r="K705" s="49"/>
      <c r="L705" s="49"/>
      <c r="M705" s="3"/>
      <c r="N705" s="49"/>
      <c r="O705" s="54"/>
      <c r="P705" s="3"/>
      <c r="Q705" s="3"/>
      <c r="R705" s="3"/>
      <c r="S705" s="44"/>
      <c r="T705" s="3"/>
    </row>
    <row r="706" spans="7:20" s="1" customFormat="1" x14ac:dyDescent="0.3">
      <c r="G706" s="2"/>
      <c r="H706" s="3"/>
      <c r="I706" s="3"/>
      <c r="J706" s="3"/>
      <c r="K706" s="49"/>
      <c r="L706" s="49"/>
      <c r="M706" s="3"/>
      <c r="N706" s="49"/>
      <c r="O706" s="54"/>
      <c r="P706" s="3"/>
      <c r="Q706" s="3"/>
      <c r="R706" s="3"/>
      <c r="S706" s="44"/>
      <c r="T706" s="3"/>
    </row>
    <row r="707" spans="7:20" s="1" customFormat="1" x14ac:dyDescent="0.3">
      <c r="G707" s="2"/>
      <c r="H707" s="3"/>
      <c r="I707" s="3"/>
      <c r="J707" s="3"/>
      <c r="K707" s="49"/>
      <c r="L707" s="49"/>
      <c r="M707" s="3"/>
      <c r="N707" s="49"/>
      <c r="O707" s="54"/>
      <c r="P707" s="3"/>
      <c r="Q707" s="3"/>
      <c r="R707" s="3"/>
      <c r="S707" s="44"/>
      <c r="T707" s="3"/>
    </row>
    <row r="708" spans="7:20" s="1" customFormat="1" x14ac:dyDescent="0.3">
      <c r="G708" s="2"/>
      <c r="H708" s="3"/>
      <c r="I708" s="3"/>
      <c r="J708" s="3"/>
      <c r="K708" s="49"/>
      <c r="L708" s="49"/>
      <c r="M708" s="3"/>
      <c r="N708" s="49"/>
      <c r="O708" s="54"/>
      <c r="P708" s="3"/>
      <c r="Q708" s="3"/>
      <c r="R708" s="3"/>
      <c r="S708" s="44"/>
      <c r="T708" s="3"/>
    </row>
    <row r="709" spans="7:20" s="1" customFormat="1" x14ac:dyDescent="0.3">
      <c r="G709" s="2"/>
      <c r="H709" s="3"/>
      <c r="I709" s="3"/>
      <c r="J709" s="3"/>
      <c r="K709" s="49"/>
      <c r="L709" s="49"/>
      <c r="M709" s="3"/>
      <c r="N709" s="49"/>
      <c r="O709" s="54"/>
      <c r="P709" s="3"/>
      <c r="Q709" s="3"/>
      <c r="R709" s="3"/>
      <c r="S709" s="44"/>
      <c r="T709" s="3"/>
    </row>
    <row r="710" spans="7:20" s="1" customFormat="1" x14ac:dyDescent="0.3">
      <c r="G710" s="2"/>
      <c r="H710" s="3"/>
      <c r="I710" s="3"/>
      <c r="J710" s="3"/>
      <c r="K710" s="49"/>
      <c r="L710" s="49"/>
      <c r="M710" s="3"/>
      <c r="N710" s="49"/>
      <c r="O710" s="54"/>
      <c r="P710" s="3"/>
      <c r="Q710" s="3"/>
      <c r="R710" s="3"/>
      <c r="S710" s="44"/>
      <c r="T710" s="3"/>
    </row>
    <row r="711" spans="7:20" s="1" customFormat="1" x14ac:dyDescent="0.3">
      <c r="G711" s="2"/>
      <c r="H711" s="3"/>
      <c r="I711" s="3"/>
      <c r="J711" s="3"/>
      <c r="K711" s="49"/>
      <c r="L711" s="49"/>
      <c r="M711" s="3"/>
      <c r="N711" s="49"/>
      <c r="O711" s="54"/>
      <c r="P711" s="3"/>
      <c r="Q711" s="3"/>
      <c r="R711" s="3"/>
      <c r="S711" s="44"/>
      <c r="T711" s="3"/>
    </row>
    <row r="712" spans="7:20" s="1" customFormat="1" x14ac:dyDescent="0.3">
      <c r="G712" s="2"/>
      <c r="H712" s="3"/>
      <c r="I712" s="3"/>
      <c r="J712" s="3"/>
      <c r="K712" s="49"/>
      <c r="L712" s="49"/>
      <c r="M712" s="3"/>
      <c r="N712" s="49"/>
      <c r="O712" s="54"/>
      <c r="P712" s="3"/>
      <c r="Q712" s="3"/>
      <c r="R712" s="3"/>
      <c r="S712" s="44"/>
      <c r="T712" s="3"/>
    </row>
    <row r="713" spans="7:20" s="1" customFormat="1" x14ac:dyDescent="0.3">
      <c r="G713" s="2"/>
      <c r="H713" s="3"/>
      <c r="I713" s="3"/>
      <c r="J713" s="3"/>
      <c r="K713" s="49"/>
      <c r="L713" s="49"/>
      <c r="M713" s="3"/>
      <c r="N713" s="49"/>
      <c r="O713" s="54"/>
      <c r="P713" s="3"/>
      <c r="Q713" s="3"/>
      <c r="R713" s="3"/>
      <c r="S713" s="44"/>
      <c r="T713" s="3"/>
    </row>
    <row r="714" spans="7:20" s="1" customFormat="1" x14ac:dyDescent="0.3">
      <c r="G714" s="2"/>
      <c r="H714" s="3"/>
      <c r="I714" s="3"/>
      <c r="J714" s="3"/>
      <c r="K714" s="49"/>
      <c r="L714" s="49"/>
      <c r="M714" s="3"/>
      <c r="N714" s="49"/>
      <c r="O714" s="54"/>
      <c r="P714" s="3"/>
      <c r="Q714" s="3"/>
      <c r="R714" s="3"/>
      <c r="S714" s="44"/>
      <c r="T714" s="3"/>
    </row>
    <row r="715" spans="7:20" s="1" customFormat="1" x14ac:dyDescent="0.3">
      <c r="G715" s="2"/>
      <c r="H715" s="3"/>
      <c r="I715" s="3"/>
      <c r="J715" s="3"/>
      <c r="K715" s="49"/>
      <c r="L715" s="49"/>
      <c r="M715" s="3"/>
      <c r="N715" s="49"/>
      <c r="O715" s="54"/>
      <c r="P715" s="3"/>
      <c r="Q715" s="3"/>
      <c r="R715" s="3"/>
      <c r="S715" s="44"/>
      <c r="T715" s="3"/>
    </row>
    <row r="716" spans="7:20" s="1" customFormat="1" x14ac:dyDescent="0.3">
      <c r="G716" s="2"/>
      <c r="H716" s="3"/>
      <c r="I716" s="3"/>
      <c r="J716" s="3"/>
      <c r="K716" s="49"/>
      <c r="L716" s="49"/>
      <c r="M716" s="3"/>
      <c r="N716" s="49"/>
      <c r="O716" s="54"/>
      <c r="P716" s="3"/>
      <c r="Q716" s="3"/>
      <c r="R716" s="3"/>
      <c r="S716" s="44"/>
      <c r="T716" s="3"/>
    </row>
    <row r="717" spans="7:20" s="1" customFormat="1" x14ac:dyDescent="0.3">
      <c r="G717" s="2"/>
      <c r="H717" s="3"/>
      <c r="I717" s="3"/>
      <c r="J717" s="3"/>
      <c r="K717" s="49"/>
      <c r="L717" s="49"/>
      <c r="M717" s="3"/>
      <c r="N717" s="49"/>
      <c r="O717" s="54"/>
      <c r="P717" s="3"/>
      <c r="Q717" s="3"/>
      <c r="R717" s="3"/>
      <c r="S717" s="44"/>
      <c r="T717" s="3"/>
    </row>
    <row r="718" spans="7:20" s="1" customFormat="1" x14ac:dyDescent="0.3">
      <c r="G718" s="2"/>
      <c r="H718" s="3"/>
      <c r="I718" s="3"/>
      <c r="J718" s="3"/>
      <c r="K718" s="49"/>
      <c r="L718" s="49"/>
      <c r="M718" s="3"/>
      <c r="N718" s="49"/>
      <c r="O718" s="54"/>
      <c r="P718" s="3"/>
      <c r="Q718" s="3"/>
      <c r="R718" s="3"/>
      <c r="S718" s="44"/>
      <c r="T718" s="3"/>
    </row>
    <row r="719" spans="7:20" s="1" customFormat="1" x14ac:dyDescent="0.3">
      <c r="G719" s="2"/>
      <c r="H719" s="3"/>
      <c r="I719" s="3"/>
      <c r="J719" s="3"/>
      <c r="K719" s="49"/>
      <c r="L719" s="49"/>
      <c r="M719" s="3"/>
      <c r="N719" s="49"/>
      <c r="O719" s="54"/>
      <c r="P719" s="3"/>
      <c r="Q719" s="3"/>
      <c r="R719" s="3"/>
      <c r="S719" s="44"/>
      <c r="T719" s="3"/>
    </row>
    <row r="720" spans="7:20" s="1" customFormat="1" x14ac:dyDescent="0.3">
      <c r="G720" s="2"/>
      <c r="H720" s="3"/>
      <c r="I720" s="3"/>
      <c r="J720" s="3"/>
      <c r="K720" s="49"/>
      <c r="L720" s="49"/>
      <c r="M720" s="3"/>
      <c r="N720" s="49"/>
      <c r="O720" s="54"/>
      <c r="P720" s="3"/>
      <c r="Q720" s="3"/>
      <c r="R720" s="3"/>
      <c r="S720" s="44"/>
      <c r="T720" s="3"/>
    </row>
    <row r="721" spans="7:20" s="1" customFormat="1" x14ac:dyDescent="0.3">
      <c r="G721" s="2"/>
      <c r="H721" s="3"/>
      <c r="I721" s="3"/>
      <c r="J721" s="3"/>
      <c r="K721" s="49"/>
      <c r="L721" s="49"/>
      <c r="M721" s="3"/>
      <c r="N721" s="49"/>
      <c r="O721" s="54"/>
      <c r="P721" s="3"/>
      <c r="Q721" s="3"/>
      <c r="R721" s="3"/>
      <c r="S721" s="44"/>
      <c r="T721" s="3"/>
    </row>
    <row r="722" spans="7:20" s="1" customFormat="1" x14ac:dyDescent="0.3">
      <c r="G722" s="2"/>
      <c r="H722" s="3"/>
      <c r="I722" s="3"/>
      <c r="J722" s="3"/>
      <c r="K722" s="49"/>
      <c r="L722" s="49"/>
      <c r="M722" s="3"/>
      <c r="N722" s="49"/>
      <c r="O722" s="54"/>
      <c r="P722" s="3"/>
      <c r="Q722" s="3"/>
      <c r="R722" s="3"/>
      <c r="S722" s="44"/>
      <c r="T722" s="3"/>
    </row>
    <row r="723" spans="7:20" s="1" customFormat="1" x14ac:dyDescent="0.3">
      <c r="G723" s="2"/>
      <c r="H723" s="3"/>
      <c r="I723" s="3"/>
      <c r="J723" s="3"/>
      <c r="K723" s="49"/>
      <c r="L723" s="49"/>
      <c r="M723" s="3"/>
      <c r="N723" s="49"/>
      <c r="O723" s="54"/>
      <c r="P723" s="3"/>
      <c r="Q723" s="3"/>
      <c r="R723" s="3"/>
      <c r="S723" s="44"/>
      <c r="T723" s="3"/>
    </row>
    <row r="724" spans="7:20" s="1" customFormat="1" x14ac:dyDescent="0.3">
      <c r="G724" s="2"/>
      <c r="H724" s="3"/>
      <c r="I724" s="3"/>
      <c r="J724" s="3"/>
      <c r="K724" s="49"/>
      <c r="L724" s="49"/>
      <c r="M724" s="3"/>
      <c r="N724" s="49"/>
      <c r="O724" s="54"/>
      <c r="P724" s="3"/>
      <c r="Q724" s="3"/>
      <c r="R724" s="3"/>
      <c r="S724" s="44"/>
      <c r="T724" s="3"/>
    </row>
    <row r="725" spans="7:20" s="1" customFormat="1" x14ac:dyDescent="0.3">
      <c r="G725" s="2"/>
      <c r="H725" s="3"/>
      <c r="I725" s="3"/>
      <c r="J725" s="3"/>
      <c r="K725" s="49"/>
      <c r="L725" s="49"/>
      <c r="M725" s="3"/>
      <c r="N725" s="49"/>
      <c r="O725" s="54"/>
      <c r="P725" s="3"/>
      <c r="Q725" s="3"/>
      <c r="R725" s="3"/>
      <c r="S725" s="44"/>
      <c r="T725" s="3"/>
    </row>
    <row r="726" spans="7:20" s="1" customFormat="1" x14ac:dyDescent="0.3">
      <c r="G726" s="2"/>
      <c r="H726" s="3"/>
      <c r="I726" s="3"/>
      <c r="J726" s="3"/>
      <c r="K726" s="49"/>
      <c r="L726" s="49"/>
      <c r="M726" s="3"/>
      <c r="N726" s="49"/>
      <c r="O726" s="54"/>
      <c r="P726" s="3"/>
      <c r="Q726" s="3"/>
      <c r="R726" s="3"/>
      <c r="S726" s="44"/>
      <c r="T726" s="3"/>
    </row>
    <row r="727" spans="7:20" s="1" customFormat="1" x14ac:dyDescent="0.3">
      <c r="G727" s="2"/>
      <c r="H727" s="3"/>
      <c r="I727" s="3"/>
      <c r="J727" s="3"/>
      <c r="K727" s="49"/>
      <c r="L727" s="49"/>
      <c r="M727" s="3"/>
      <c r="N727" s="49"/>
      <c r="O727" s="54"/>
      <c r="P727" s="3"/>
      <c r="Q727" s="3"/>
      <c r="R727" s="3"/>
      <c r="S727" s="44"/>
      <c r="T727" s="3"/>
    </row>
    <row r="728" spans="7:20" s="1" customFormat="1" x14ac:dyDescent="0.3">
      <c r="G728" s="2"/>
      <c r="H728" s="3"/>
      <c r="I728" s="3"/>
      <c r="J728" s="3"/>
      <c r="K728" s="49"/>
      <c r="L728" s="49"/>
      <c r="M728" s="3"/>
      <c r="N728" s="49"/>
      <c r="O728" s="54"/>
      <c r="P728" s="3"/>
      <c r="Q728" s="3"/>
      <c r="R728" s="3"/>
      <c r="S728" s="44"/>
      <c r="T728" s="3"/>
    </row>
    <row r="729" spans="7:20" s="1" customFormat="1" x14ac:dyDescent="0.3">
      <c r="G729" s="2"/>
      <c r="H729" s="3"/>
      <c r="I729" s="3"/>
      <c r="J729" s="3"/>
      <c r="K729" s="49"/>
      <c r="L729" s="49"/>
      <c r="M729" s="3"/>
      <c r="N729" s="49"/>
      <c r="O729" s="54"/>
      <c r="P729" s="3"/>
      <c r="Q729" s="3"/>
      <c r="R729" s="3"/>
      <c r="S729" s="44"/>
      <c r="T729" s="3"/>
    </row>
    <row r="730" spans="7:20" s="1" customFormat="1" x14ac:dyDescent="0.3">
      <c r="G730" s="2"/>
      <c r="H730" s="3"/>
      <c r="I730" s="3"/>
      <c r="J730" s="3"/>
      <c r="K730" s="49"/>
      <c r="L730" s="49"/>
      <c r="M730" s="3"/>
      <c r="N730" s="49"/>
      <c r="O730" s="54"/>
      <c r="P730" s="3"/>
      <c r="Q730" s="3"/>
      <c r="R730" s="3"/>
      <c r="S730" s="44"/>
      <c r="T730" s="3"/>
    </row>
    <row r="731" spans="7:20" s="1" customFormat="1" x14ac:dyDescent="0.3">
      <c r="G731" s="2"/>
      <c r="H731" s="3"/>
      <c r="I731" s="3"/>
      <c r="J731" s="3"/>
      <c r="K731" s="49"/>
      <c r="L731" s="49"/>
      <c r="M731" s="3"/>
      <c r="N731" s="49"/>
      <c r="O731" s="54"/>
      <c r="P731" s="3"/>
      <c r="Q731" s="3"/>
      <c r="R731" s="3"/>
      <c r="S731" s="44"/>
      <c r="T731" s="3"/>
    </row>
    <row r="732" spans="7:20" s="1" customFormat="1" x14ac:dyDescent="0.3">
      <c r="G732" s="2"/>
      <c r="H732" s="3"/>
      <c r="I732" s="3"/>
      <c r="J732" s="3"/>
      <c r="K732" s="49"/>
      <c r="L732" s="49"/>
      <c r="M732" s="3"/>
      <c r="N732" s="49"/>
      <c r="O732" s="54"/>
      <c r="P732" s="3"/>
      <c r="Q732" s="3"/>
      <c r="R732" s="3"/>
      <c r="S732" s="44"/>
      <c r="T732" s="3"/>
    </row>
    <row r="733" spans="7:20" s="1" customFormat="1" x14ac:dyDescent="0.3">
      <c r="G733" s="2"/>
      <c r="H733" s="3"/>
      <c r="I733" s="3"/>
      <c r="J733" s="3"/>
      <c r="K733" s="49"/>
      <c r="L733" s="49"/>
      <c r="M733" s="3"/>
      <c r="N733" s="49"/>
      <c r="O733" s="54"/>
      <c r="P733" s="3"/>
      <c r="Q733" s="3"/>
      <c r="R733" s="3"/>
      <c r="S733" s="44"/>
      <c r="T733" s="3"/>
    </row>
    <row r="734" spans="7:20" s="1" customFormat="1" x14ac:dyDescent="0.3">
      <c r="G734" s="2"/>
      <c r="H734" s="3"/>
      <c r="I734" s="3"/>
      <c r="J734" s="3"/>
      <c r="K734" s="49"/>
      <c r="L734" s="49"/>
      <c r="M734" s="3"/>
      <c r="N734" s="49"/>
      <c r="O734" s="54"/>
      <c r="P734" s="3"/>
      <c r="Q734" s="3"/>
      <c r="R734" s="3"/>
      <c r="S734" s="44"/>
      <c r="T734" s="3"/>
    </row>
    <row r="735" spans="7:20" s="1" customFormat="1" x14ac:dyDescent="0.3">
      <c r="G735" s="2"/>
      <c r="H735" s="3"/>
      <c r="I735" s="3"/>
      <c r="J735" s="3"/>
      <c r="K735" s="49"/>
      <c r="L735" s="49"/>
      <c r="M735" s="3"/>
      <c r="N735" s="49"/>
      <c r="O735" s="54"/>
      <c r="P735" s="3"/>
      <c r="Q735" s="3"/>
      <c r="R735" s="3"/>
      <c r="S735" s="44"/>
      <c r="T735" s="3"/>
    </row>
    <row r="736" spans="7:20" s="1" customFormat="1" x14ac:dyDescent="0.3">
      <c r="G736" s="2"/>
      <c r="H736" s="3"/>
      <c r="I736" s="3"/>
      <c r="J736" s="3"/>
      <c r="K736" s="49"/>
      <c r="L736" s="49"/>
      <c r="M736" s="3"/>
      <c r="N736" s="49"/>
      <c r="O736" s="54"/>
      <c r="P736" s="3"/>
      <c r="Q736" s="3"/>
      <c r="R736" s="3"/>
      <c r="S736" s="44"/>
      <c r="T736" s="3"/>
    </row>
    <row r="737" spans="7:20" s="1" customFormat="1" x14ac:dyDescent="0.3">
      <c r="G737" s="2"/>
      <c r="H737" s="3"/>
      <c r="I737" s="3"/>
      <c r="J737" s="3"/>
      <c r="K737" s="49"/>
      <c r="L737" s="49"/>
      <c r="M737" s="3"/>
      <c r="N737" s="49"/>
      <c r="O737" s="54"/>
      <c r="P737" s="3"/>
      <c r="Q737" s="3"/>
      <c r="R737" s="3"/>
      <c r="S737" s="44"/>
      <c r="T737" s="3"/>
    </row>
    <row r="738" spans="7:20" s="1" customFormat="1" x14ac:dyDescent="0.3">
      <c r="G738" s="2"/>
      <c r="H738" s="3"/>
      <c r="I738" s="3"/>
      <c r="J738" s="3"/>
      <c r="K738" s="49"/>
      <c r="L738" s="49"/>
      <c r="M738" s="3"/>
      <c r="N738" s="49"/>
      <c r="O738" s="54"/>
      <c r="P738" s="3"/>
      <c r="Q738" s="3"/>
      <c r="R738" s="3"/>
      <c r="S738" s="44"/>
      <c r="T738" s="3"/>
    </row>
    <row r="739" spans="7:20" s="1" customFormat="1" x14ac:dyDescent="0.3">
      <c r="G739" s="2"/>
      <c r="H739" s="3"/>
      <c r="I739" s="3"/>
      <c r="J739" s="3"/>
      <c r="K739" s="49"/>
      <c r="L739" s="49"/>
      <c r="M739" s="3"/>
      <c r="N739" s="49"/>
      <c r="O739" s="54"/>
      <c r="P739" s="3"/>
      <c r="Q739" s="3"/>
      <c r="R739" s="3"/>
      <c r="S739" s="44"/>
      <c r="T739" s="3"/>
    </row>
    <row r="740" spans="7:20" s="1" customFormat="1" x14ac:dyDescent="0.3">
      <c r="G740" s="2"/>
      <c r="H740" s="3"/>
      <c r="I740" s="3"/>
      <c r="J740" s="3"/>
      <c r="K740" s="49"/>
      <c r="L740" s="49"/>
      <c r="M740" s="3"/>
      <c r="N740" s="49"/>
      <c r="O740" s="54"/>
      <c r="P740" s="3"/>
      <c r="Q740" s="3"/>
      <c r="R740" s="3"/>
      <c r="S740" s="44"/>
      <c r="T740" s="3"/>
    </row>
    <row r="741" spans="7:20" s="1" customFormat="1" x14ac:dyDescent="0.3">
      <c r="G741" s="2"/>
      <c r="H741" s="3"/>
      <c r="I741" s="3"/>
      <c r="J741" s="3"/>
      <c r="K741" s="49"/>
      <c r="L741" s="49"/>
      <c r="M741" s="3"/>
      <c r="N741" s="49"/>
      <c r="O741" s="54"/>
      <c r="P741" s="3"/>
      <c r="Q741" s="3"/>
      <c r="R741" s="3"/>
      <c r="S741" s="44"/>
      <c r="T741" s="3"/>
    </row>
    <row r="742" spans="7:20" s="1" customFormat="1" x14ac:dyDescent="0.3">
      <c r="G742" s="2"/>
      <c r="H742" s="3"/>
      <c r="I742" s="3"/>
      <c r="J742" s="3"/>
      <c r="K742" s="49"/>
      <c r="L742" s="49"/>
      <c r="M742" s="3"/>
      <c r="N742" s="49"/>
      <c r="O742" s="54"/>
      <c r="P742" s="3"/>
      <c r="Q742" s="3"/>
      <c r="R742" s="3"/>
      <c r="S742" s="44"/>
      <c r="T742" s="3"/>
    </row>
    <row r="743" spans="7:20" s="1" customFormat="1" x14ac:dyDescent="0.3">
      <c r="G743" s="2"/>
      <c r="H743" s="3"/>
      <c r="I743" s="3"/>
      <c r="J743" s="3"/>
      <c r="K743" s="49"/>
      <c r="L743" s="49"/>
      <c r="M743" s="3"/>
      <c r="N743" s="49"/>
      <c r="O743" s="54"/>
      <c r="P743" s="3"/>
      <c r="Q743" s="3"/>
      <c r="R743" s="3"/>
      <c r="S743" s="44"/>
      <c r="T743" s="3"/>
    </row>
    <row r="744" spans="7:20" s="1" customFormat="1" x14ac:dyDescent="0.3">
      <c r="G744" s="2"/>
      <c r="H744" s="3"/>
      <c r="I744" s="3"/>
      <c r="J744" s="3"/>
      <c r="K744" s="49"/>
      <c r="L744" s="49"/>
      <c r="M744" s="3"/>
      <c r="N744" s="49"/>
      <c r="O744" s="54"/>
      <c r="P744" s="3"/>
      <c r="Q744" s="3"/>
      <c r="R744" s="3"/>
      <c r="S744" s="44"/>
      <c r="T744" s="3"/>
    </row>
    <row r="745" spans="7:20" s="1" customFormat="1" x14ac:dyDescent="0.3">
      <c r="G745" s="2"/>
      <c r="H745" s="3"/>
      <c r="I745" s="3"/>
      <c r="J745" s="3"/>
      <c r="K745" s="49"/>
      <c r="L745" s="49"/>
      <c r="M745" s="3"/>
      <c r="N745" s="49"/>
      <c r="O745" s="54"/>
      <c r="P745" s="3"/>
      <c r="Q745" s="3"/>
      <c r="R745" s="3"/>
      <c r="S745" s="44"/>
      <c r="T745" s="3"/>
    </row>
    <row r="746" spans="7:20" s="1" customFormat="1" x14ac:dyDescent="0.3">
      <c r="G746" s="2"/>
      <c r="H746" s="3"/>
      <c r="I746" s="3"/>
      <c r="J746" s="3"/>
      <c r="K746" s="49"/>
      <c r="L746" s="49"/>
      <c r="M746" s="3"/>
      <c r="N746" s="49"/>
      <c r="O746" s="54"/>
      <c r="P746" s="3"/>
      <c r="Q746" s="3"/>
      <c r="R746" s="3"/>
      <c r="S746" s="44"/>
      <c r="T746" s="3"/>
    </row>
    <row r="747" spans="7:20" s="1" customFormat="1" x14ac:dyDescent="0.3">
      <c r="G747" s="2"/>
      <c r="H747" s="3"/>
      <c r="I747" s="3"/>
      <c r="J747" s="3"/>
      <c r="K747" s="49"/>
      <c r="L747" s="49"/>
      <c r="M747" s="3"/>
      <c r="N747" s="49"/>
      <c r="O747" s="54"/>
      <c r="P747" s="3"/>
      <c r="Q747" s="3"/>
      <c r="R747" s="3"/>
      <c r="S747" s="44"/>
      <c r="T747" s="3"/>
    </row>
    <row r="748" spans="7:20" s="1" customFormat="1" x14ac:dyDescent="0.3">
      <c r="G748" s="2"/>
      <c r="H748" s="3"/>
      <c r="I748" s="3"/>
      <c r="J748" s="3"/>
      <c r="K748" s="49"/>
      <c r="L748" s="49"/>
      <c r="M748" s="3"/>
      <c r="N748" s="49"/>
      <c r="O748" s="54"/>
      <c r="P748" s="3"/>
      <c r="Q748" s="3"/>
      <c r="R748" s="3"/>
      <c r="S748" s="44"/>
      <c r="T748" s="3"/>
    </row>
    <row r="749" spans="7:20" s="1" customFormat="1" x14ac:dyDescent="0.3">
      <c r="G749" s="2"/>
      <c r="H749" s="3"/>
      <c r="I749" s="3"/>
      <c r="J749" s="3"/>
      <c r="K749" s="49"/>
      <c r="L749" s="49"/>
      <c r="M749" s="3"/>
      <c r="N749" s="49"/>
      <c r="O749" s="54"/>
      <c r="P749" s="3"/>
      <c r="Q749" s="3"/>
      <c r="R749" s="3"/>
      <c r="S749" s="44"/>
      <c r="T749" s="3"/>
    </row>
    <row r="750" spans="7:20" s="1" customFormat="1" x14ac:dyDescent="0.3">
      <c r="G750" s="2"/>
      <c r="H750" s="3"/>
      <c r="I750" s="3"/>
      <c r="J750" s="3"/>
      <c r="K750" s="49"/>
      <c r="L750" s="49"/>
      <c r="M750" s="3"/>
      <c r="N750" s="49"/>
      <c r="O750" s="54"/>
      <c r="P750" s="3"/>
      <c r="Q750" s="3"/>
      <c r="R750" s="3"/>
      <c r="S750" s="44"/>
      <c r="T750" s="3"/>
    </row>
    <row r="751" spans="7:20" s="1" customFormat="1" x14ac:dyDescent="0.3">
      <c r="G751" s="2"/>
      <c r="H751" s="3"/>
      <c r="I751" s="3"/>
      <c r="J751" s="3"/>
      <c r="K751" s="49"/>
      <c r="L751" s="49"/>
      <c r="M751" s="3"/>
      <c r="N751" s="49"/>
      <c r="O751" s="54"/>
      <c r="P751" s="3"/>
      <c r="Q751" s="3"/>
      <c r="R751" s="3"/>
      <c r="S751" s="44"/>
      <c r="T751" s="3"/>
    </row>
    <row r="752" spans="7:20" s="1" customFormat="1" x14ac:dyDescent="0.3">
      <c r="G752" s="2"/>
      <c r="H752" s="3"/>
      <c r="I752" s="3"/>
      <c r="J752" s="3"/>
      <c r="K752" s="49"/>
      <c r="L752" s="49"/>
      <c r="M752" s="3"/>
      <c r="N752" s="49"/>
      <c r="O752" s="54"/>
      <c r="P752" s="3"/>
      <c r="Q752" s="3"/>
      <c r="R752" s="3"/>
      <c r="S752" s="44"/>
      <c r="T752" s="3"/>
    </row>
    <row r="753" spans="7:20" s="1" customFormat="1" x14ac:dyDescent="0.3">
      <c r="G753" s="2"/>
      <c r="H753" s="3"/>
      <c r="I753" s="3"/>
      <c r="J753" s="3"/>
      <c r="K753" s="49"/>
      <c r="L753" s="49"/>
      <c r="M753" s="3"/>
      <c r="N753" s="49"/>
      <c r="O753" s="54"/>
      <c r="P753" s="3"/>
      <c r="Q753" s="3"/>
      <c r="R753" s="3"/>
      <c r="S753" s="44"/>
      <c r="T753" s="3"/>
    </row>
    <row r="754" spans="7:20" s="1" customFormat="1" x14ac:dyDescent="0.3">
      <c r="G754" s="2"/>
      <c r="H754" s="3"/>
      <c r="I754" s="3"/>
      <c r="J754" s="3"/>
      <c r="K754" s="49"/>
      <c r="L754" s="49"/>
      <c r="M754" s="3"/>
      <c r="N754" s="49"/>
      <c r="O754" s="54"/>
      <c r="P754" s="3"/>
      <c r="Q754" s="3"/>
      <c r="R754" s="3"/>
      <c r="S754" s="44"/>
      <c r="T754" s="3"/>
    </row>
    <row r="755" spans="7:20" s="1" customFormat="1" x14ac:dyDescent="0.3">
      <c r="G755" s="2"/>
      <c r="H755" s="3"/>
      <c r="I755" s="3"/>
      <c r="J755" s="3"/>
      <c r="K755" s="49"/>
      <c r="L755" s="49"/>
      <c r="M755" s="3"/>
      <c r="N755" s="49"/>
      <c r="O755" s="54"/>
      <c r="P755" s="3"/>
      <c r="Q755" s="3"/>
      <c r="R755" s="3"/>
      <c r="S755" s="44"/>
      <c r="T755" s="3"/>
    </row>
    <row r="756" spans="7:20" s="1" customFormat="1" x14ac:dyDescent="0.3">
      <c r="G756" s="2"/>
      <c r="H756" s="3"/>
      <c r="I756" s="3"/>
      <c r="J756" s="3"/>
      <c r="K756" s="49"/>
      <c r="L756" s="49"/>
      <c r="M756" s="3"/>
      <c r="N756" s="49"/>
      <c r="O756" s="54"/>
      <c r="P756" s="3"/>
      <c r="Q756" s="3"/>
      <c r="R756" s="3"/>
      <c r="S756" s="44"/>
      <c r="T756" s="3"/>
    </row>
    <row r="757" spans="7:20" s="1" customFormat="1" x14ac:dyDescent="0.3">
      <c r="G757" s="2"/>
      <c r="H757" s="3"/>
      <c r="I757" s="3"/>
      <c r="J757" s="3"/>
      <c r="K757" s="49"/>
      <c r="L757" s="49"/>
      <c r="M757" s="3"/>
      <c r="N757" s="49"/>
      <c r="O757" s="54"/>
      <c r="P757" s="3"/>
      <c r="Q757" s="3"/>
      <c r="R757" s="3"/>
      <c r="S757" s="44"/>
      <c r="T757" s="3"/>
    </row>
    <row r="758" spans="7:20" s="1" customFormat="1" x14ac:dyDescent="0.3">
      <c r="G758" s="2"/>
      <c r="H758" s="3"/>
      <c r="I758" s="3"/>
      <c r="J758" s="3"/>
      <c r="K758" s="49"/>
      <c r="L758" s="49"/>
      <c r="M758" s="3"/>
      <c r="N758" s="49"/>
      <c r="O758" s="54"/>
      <c r="P758" s="3"/>
      <c r="Q758" s="3"/>
      <c r="R758" s="3"/>
      <c r="S758" s="44"/>
      <c r="T758" s="3"/>
    </row>
    <row r="759" spans="7:20" s="1" customFormat="1" x14ac:dyDescent="0.3">
      <c r="G759" s="2"/>
      <c r="H759" s="3"/>
      <c r="I759" s="3"/>
      <c r="J759" s="3"/>
      <c r="K759" s="49"/>
      <c r="L759" s="49"/>
      <c r="M759" s="3"/>
      <c r="N759" s="49"/>
      <c r="O759" s="54"/>
      <c r="P759" s="3"/>
      <c r="Q759" s="3"/>
      <c r="R759" s="3"/>
      <c r="S759" s="44"/>
      <c r="T759" s="3"/>
    </row>
    <row r="760" spans="7:20" s="1" customFormat="1" x14ac:dyDescent="0.3">
      <c r="G760" s="2"/>
      <c r="H760" s="3"/>
      <c r="I760" s="3"/>
      <c r="J760" s="3"/>
      <c r="K760" s="49"/>
      <c r="L760" s="49"/>
      <c r="M760" s="3"/>
      <c r="N760" s="49"/>
      <c r="O760" s="54"/>
      <c r="P760" s="3"/>
      <c r="Q760" s="3"/>
      <c r="R760" s="3"/>
      <c r="S760" s="44"/>
      <c r="T760" s="3"/>
    </row>
    <row r="761" spans="7:20" s="1" customFormat="1" x14ac:dyDescent="0.3">
      <c r="G761" s="2"/>
      <c r="H761" s="3"/>
      <c r="I761" s="3"/>
      <c r="J761" s="3"/>
      <c r="K761" s="49"/>
      <c r="L761" s="49"/>
      <c r="M761" s="3"/>
      <c r="N761" s="49"/>
      <c r="O761" s="54"/>
      <c r="P761" s="3"/>
      <c r="Q761" s="3"/>
      <c r="R761" s="3"/>
      <c r="S761" s="44"/>
      <c r="T761" s="3"/>
    </row>
    <row r="762" spans="7:20" s="1" customFormat="1" x14ac:dyDescent="0.3">
      <c r="G762" s="2"/>
      <c r="H762" s="3"/>
      <c r="I762" s="3"/>
      <c r="J762" s="3"/>
      <c r="K762" s="49"/>
      <c r="L762" s="49"/>
      <c r="M762" s="3"/>
      <c r="N762" s="49"/>
      <c r="O762" s="54"/>
      <c r="P762" s="3"/>
      <c r="Q762" s="3"/>
      <c r="R762" s="3"/>
      <c r="S762" s="44"/>
      <c r="T762" s="3"/>
    </row>
    <row r="763" spans="7:20" s="1" customFormat="1" x14ac:dyDescent="0.3">
      <c r="G763" s="2"/>
      <c r="H763" s="3"/>
      <c r="I763" s="3"/>
      <c r="J763" s="3"/>
      <c r="K763" s="49"/>
      <c r="L763" s="49"/>
      <c r="M763" s="3"/>
      <c r="N763" s="49"/>
      <c r="O763" s="54"/>
      <c r="P763" s="3"/>
      <c r="Q763" s="3"/>
      <c r="R763" s="3"/>
      <c r="S763" s="44"/>
      <c r="T763" s="3"/>
    </row>
    <row r="764" spans="7:20" s="1" customFormat="1" x14ac:dyDescent="0.3">
      <c r="G764" s="2"/>
      <c r="H764" s="3"/>
      <c r="I764" s="3"/>
      <c r="J764" s="3"/>
      <c r="K764" s="49"/>
      <c r="L764" s="49"/>
      <c r="M764" s="3"/>
      <c r="N764" s="49"/>
      <c r="O764" s="54"/>
      <c r="P764" s="3"/>
      <c r="Q764" s="3"/>
      <c r="R764" s="3"/>
      <c r="S764" s="44"/>
      <c r="T764" s="3"/>
    </row>
    <row r="765" spans="7:20" s="1" customFormat="1" x14ac:dyDescent="0.3">
      <c r="G765" s="2"/>
      <c r="H765" s="3"/>
      <c r="I765" s="3"/>
      <c r="J765" s="3"/>
      <c r="K765" s="49"/>
      <c r="L765" s="49"/>
      <c r="M765" s="3"/>
      <c r="N765" s="49"/>
      <c r="O765" s="54"/>
      <c r="P765" s="3"/>
      <c r="Q765" s="3"/>
      <c r="R765" s="3"/>
      <c r="S765" s="44"/>
      <c r="T765" s="3"/>
    </row>
    <row r="766" spans="7:20" s="1" customFormat="1" x14ac:dyDescent="0.3">
      <c r="G766" s="2"/>
      <c r="H766" s="3"/>
      <c r="I766" s="3"/>
      <c r="J766" s="3"/>
      <c r="K766" s="49"/>
      <c r="L766" s="49"/>
      <c r="M766" s="3"/>
      <c r="N766" s="49"/>
      <c r="O766" s="54"/>
      <c r="P766" s="3"/>
      <c r="Q766" s="3"/>
      <c r="R766" s="3"/>
      <c r="S766" s="44"/>
      <c r="T766" s="3"/>
    </row>
    <row r="767" spans="7:20" s="1" customFormat="1" x14ac:dyDescent="0.3">
      <c r="G767" s="2"/>
      <c r="H767" s="3"/>
      <c r="I767" s="3"/>
      <c r="J767" s="3"/>
      <c r="K767" s="49"/>
      <c r="L767" s="49"/>
      <c r="M767" s="3"/>
      <c r="N767" s="49"/>
      <c r="O767" s="54"/>
      <c r="P767" s="3"/>
      <c r="Q767" s="3"/>
      <c r="R767" s="3"/>
      <c r="S767" s="44"/>
      <c r="T767" s="3"/>
    </row>
    <row r="768" spans="7:20" s="1" customFormat="1" x14ac:dyDescent="0.3">
      <c r="G768" s="2"/>
      <c r="H768" s="3"/>
      <c r="I768" s="3"/>
      <c r="J768" s="3"/>
      <c r="K768" s="49"/>
      <c r="L768" s="49"/>
      <c r="M768" s="3"/>
      <c r="N768" s="49"/>
      <c r="O768" s="54"/>
      <c r="P768" s="3"/>
      <c r="Q768" s="3"/>
      <c r="R768" s="3"/>
      <c r="S768" s="44"/>
      <c r="T768" s="3"/>
    </row>
    <row r="769" spans="7:20" s="1" customFormat="1" x14ac:dyDescent="0.3">
      <c r="G769" s="2"/>
      <c r="H769" s="3"/>
      <c r="I769" s="3"/>
      <c r="J769" s="3"/>
      <c r="K769" s="49"/>
      <c r="L769" s="49"/>
      <c r="M769" s="3"/>
      <c r="N769" s="49"/>
      <c r="O769" s="54"/>
      <c r="P769" s="3"/>
      <c r="Q769" s="3"/>
      <c r="R769" s="3"/>
      <c r="S769" s="44"/>
      <c r="T769" s="3"/>
    </row>
    <row r="770" spans="7:20" s="1" customFormat="1" x14ac:dyDescent="0.3">
      <c r="G770" s="2"/>
      <c r="H770" s="3"/>
      <c r="I770" s="3"/>
      <c r="J770" s="3"/>
      <c r="K770" s="49"/>
      <c r="L770" s="49"/>
      <c r="M770" s="3"/>
      <c r="N770" s="49"/>
      <c r="O770" s="54"/>
      <c r="P770" s="3"/>
      <c r="Q770" s="3"/>
      <c r="R770" s="3"/>
      <c r="S770" s="44"/>
      <c r="T770" s="3"/>
    </row>
    <row r="771" spans="7:20" s="1" customFormat="1" x14ac:dyDescent="0.3">
      <c r="G771" s="2"/>
      <c r="H771" s="3"/>
      <c r="I771" s="3"/>
      <c r="J771" s="3"/>
      <c r="K771" s="49"/>
      <c r="L771" s="49"/>
      <c r="M771" s="3"/>
      <c r="N771" s="49"/>
      <c r="O771" s="54"/>
      <c r="P771" s="3"/>
      <c r="Q771" s="3"/>
      <c r="R771" s="3"/>
      <c r="S771" s="44"/>
      <c r="T771" s="3"/>
    </row>
    <row r="772" spans="7:20" s="1" customFormat="1" x14ac:dyDescent="0.3">
      <c r="G772" s="2"/>
      <c r="H772" s="3"/>
      <c r="I772" s="3"/>
      <c r="J772" s="3"/>
      <c r="K772" s="49"/>
      <c r="L772" s="49"/>
      <c r="M772" s="3"/>
      <c r="N772" s="49"/>
      <c r="O772" s="54"/>
      <c r="P772" s="3"/>
      <c r="Q772" s="3"/>
      <c r="R772" s="3"/>
      <c r="S772" s="44"/>
      <c r="T772" s="3"/>
    </row>
    <row r="773" spans="7:20" s="1" customFormat="1" x14ac:dyDescent="0.3">
      <c r="G773" s="2"/>
      <c r="H773" s="3"/>
      <c r="I773" s="3"/>
      <c r="J773" s="3"/>
      <c r="K773" s="49"/>
      <c r="L773" s="49"/>
      <c r="M773" s="3"/>
      <c r="N773" s="49"/>
      <c r="O773" s="54"/>
      <c r="P773" s="3"/>
      <c r="Q773" s="3"/>
      <c r="R773" s="3"/>
      <c r="S773" s="44"/>
      <c r="T773" s="3"/>
    </row>
    <row r="774" spans="7:20" s="1" customFormat="1" x14ac:dyDescent="0.3">
      <c r="G774" s="2"/>
      <c r="H774" s="3"/>
      <c r="I774" s="3"/>
      <c r="J774" s="3"/>
      <c r="K774" s="49"/>
      <c r="L774" s="49"/>
      <c r="M774" s="3"/>
      <c r="N774" s="49"/>
      <c r="O774" s="54"/>
      <c r="P774" s="3"/>
      <c r="Q774" s="3"/>
      <c r="R774" s="3"/>
      <c r="S774" s="44"/>
      <c r="T774" s="3"/>
    </row>
    <row r="775" spans="7:20" s="1" customFormat="1" x14ac:dyDescent="0.3">
      <c r="G775" s="2"/>
      <c r="H775" s="3"/>
      <c r="I775" s="3"/>
      <c r="J775" s="3"/>
      <c r="K775" s="49"/>
      <c r="L775" s="49"/>
      <c r="M775" s="3"/>
      <c r="N775" s="49"/>
      <c r="O775" s="54"/>
      <c r="P775" s="3"/>
      <c r="Q775" s="3"/>
      <c r="R775" s="3"/>
      <c r="S775" s="44"/>
      <c r="T775" s="3"/>
    </row>
    <row r="776" spans="7:20" s="1" customFormat="1" x14ac:dyDescent="0.3">
      <c r="G776" s="2"/>
      <c r="H776" s="3"/>
      <c r="I776" s="3"/>
      <c r="J776" s="3"/>
      <c r="K776" s="49"/>
      <c r="L776" s="49"/>
      <c r="M776" s="3"/>
      <c r="N776" s="49"/>
      <c r="O776" s="54"/>
      <c r="P776" s="3"/>
      <c r="Q776" s="3"/>
      <c r="R776" s="3"/>
      <c r="S776" s="44"/>
      <c r="T776" s="3"/>
    </row>
    <row r="777" spans="7:20" s="1" customFormat="1" x14ac:dyDescent="0.3">
      <c r="G777" s="2"/>
      <c r="H777" s="3"/>
      <c r="I777" s="3"/>
      <c r="J777" s="3"/>
      <c r="K777" s="49"/>
      <c r="L777" s="49"/>
      <c r="M777" s="3"/>
      <c r="N777" s="49"/>
      <c r="O777" s="54"/>
      <c r="P777" s="3"/>
      <c r="Q777" s="3"/>
      <c r="R777" s="3"/>
      <c r="S777" s="44"/>
      <c r="T777" s="3"/>
    </row>
    <row r="778" spans="7:20" s="1" customFormat="1" x14ac:dyDescent="0.3">
      <c r="G778" s="2"/>
      <c r="H778" s="3"/>
      <c r="I778" s="3"/>
      <c r="J778" s="3"/>
      <c r="K778" s="49"/>
      <c r="L778" s="49"/>
      <c r="M778" s="3"/>
      <c r="N778" s="49"/>
      <c r="O778" s="54"/>
      <c r="P778" s="3"/>
      <c r="Q778" s="3"/>
      <c r="R778" s="3"/>
      <c r="S778" s="44"/>
      <c r="T778" s="3"/>
    </row>
    <row r="779" spans="7:20" s="1" customFormat="1" x14ac:dyDescent="0.3">
      <c r="G779" s="2"/>
      <c r="H779" s="3"/>
      <c r="I779" s="3"/>
      <c r="J779" s="3"/>
      <c r="K779" s="49"/>
      <c r="L779" s="49"/>
      <c r="M779" s="3"/>
      <c r="N779" s="49"/>
      <c r="O779" s="54"/>
      <c r="P779" s="3"/>
      <c r="Q779" s="3"/>
      <c r="R779" s="3"/>
      <c r="S779" s="44"/>
      <c r="T779" s="3"/>
    </row>
    <row r="780" spans="7:20" s="1" customFormat="1" x14ac:dyDescent="0.3">
      <c r="G780" s="2"/>
      <c r="H780" s="3"/>
      <c r="I780" s="3"/>
      <c r="J780" s="3"/>
      <c r="K780" s="49"/>
      <c r="L780" s="49"/>
      <c r="M780" s="3"/>
      <c r="N780" s="49"/>
      <c r="O780" s="54"/>
      <c r="P780" s="3"/>
      <c r="Q780" s="3"/>
      <c r="R780" s="3"/>
      <c r="S780" s="44"/>
      <c r="T780" s="3"/>
    </row>
    <row r="781" spans="7:20" s="1" customFormat="1" x14ac:dyDescent="0.3">
      <c r="G781" s="2"/>
      <c r="H781" s="3"/>
      <c r="I781" s="3"/>
      <c r="J781" s="3"/>
      <c r="K781" s="49"/>
      <c r="L781" s="49"/>
      <c r="M781" s="3"/>
      <c r="N781" s="49"/>
      <c r="O781" s="54"/>
      <c r="P781" s="3"/>
      <c r="Q781" s="3"/>
      <c r="R781" s="3"/>
      <c r="S781" s="44"/>
      <c r="T781" s="3"/>
    </row>
    <row r="782" spans="7:20" s="1" customFormat="1" x14ac:dyDescent="0.3">
      <c r="G782" s="2"/>
      <c r="H782" s="3"/>
      <c r="I782" s="3"/>
      <c r="J782" s="3"/>
      <c r="K782" s="49"/>
      <c r="L782" s="49"/>
      <c r="M782" s="3"/>
      <c r="N782" s="49"/>
      <c r="O782" s="54"/>
      <c r="P782" s="3"/>
      <c r="Q782" s="3"/>
      <c r="R782" s="3"/>
      <c r="S782" s="44"/>
      <c r="T782" s="3"/>
    </row>
    <row r="783" spans="7:20" s="1" customFormat="1" x14ac:dyDescent="0.3">
      <c r="G783" s="2"/>
      <c r="H783" s="3"/>
      <c r="I783" s="3"/>
      <c r="J783" s="3"/>
      <c r="K783" s="49"/>
      <c r="L783" s="49"/>
      <c r="M783" s="3"/>
      <c r="N783" s="49"/>
      <c r="O783" s="54"/>
      <c r="P783" s="3"/>
      <c r="Q783" s="3"/>
      <c r="R783" s="3"/>
      <c r="S783" s="44"/>
      <c r="T783" s="3"/>
    </row>
    <row r="784" spans="7:20" s="1" customFormat="1" x14ac:dyDescent="0.3">
      <c r="G784" s="2"/>
      <c r="H784" s="3"/>
      <c r="I784" s="3"/>
      <c r="J784" s="3"/>
      <c r="K784" s="49"/>
      <c r="L784" s="49"/>
      <c r="M784" s="3"/>
      <c r="N784" s="49"/>
      <c r="O784" s="54"/>
      <c r="P784" s="3"/>
      <c r="Q784" s="3"/>
      <c r="R784" s="3"/>
      <c r="S784" s="44"/>
      <c r="T784" s="3"/>
    </row>
    <row r="785" spans="7:20" s="1" customFormat="1" x14ac:dyDescent="0.3">
      <c r="G785" s="2"/>
      <c r="H785" s="3"/>
      <c r="I785" s="3"/>
      <c r="J785" s="3"/>
      <c r="K785" s="49"/>
      <c r="L785" s="49"/>
      <c r="M785" s="3"/>
      <c r="N785" s="49"/>
      <c r="O785" s="54"/>
      <c r="P785" s="3"/>
      <c r="Q785" s="3"/>
      <c r="R785" s="3"/>
      <c r="S785" s="44"/>
      <c r="T785" s="3"/>
    </row>
    <row r="786" spans="7:20" s="1" customFormat="1" x14ac:dyDescent="0.3">
      <c r="G786" s="2"/>
      <c r="H786" s="3"/>
      <c r="I786" s="3"/>
      <c r="J786" s="3"/>
      <c r="K786" s="49"/>
      <c r="L786" s="49"/>
      <c r="M786" s="3"/>
      <c r="N786" s="49"/>
      <c r="O786" s="54"/>
      <c r="P786" s="3"/>
      <c r="Q786" s="3"/>
      <c r="R786" s="3"/>
      <c r="S786" s="44"/>
      <c r="T786" s="3"/>
    </row>
    <row r="787" spans="7:20" s="1" customFormat="1" x14ac:dyDescent="0.3">
      <c r="G787" s="2"/>
      <c r="H787" s="3"/>
      <c r="I787" s="3"/>
      <c r="J787" s="3"/>
      <c r="K787" s="49"/>
      <c r="L787" s="49"/>
      <c r="M787" s="3"/>
      <c r="N787" s="49"/>
      <c r="O787" s="54"/>
      <c r="P787" s="3"/>
      <c r="Q787" s="3"/>
      <c r="R787" s="3"/>
      <c r="S787" s="44"/>
      <c r="T787" s="3"/>
    </row>
    <row r="788" spans="7:20" s="1" customFormat="1" x14ac:dyDescent="0.3">
      <c r="G788" s="2"/>
      <c r="H788" s="3"/>
      <c r="I788" s="3"/>
      <c r="J788" s="3"/>
      <c r="K788" s="49"/>
      <c r="L788" s="49"/>
      <c r="M788" s="3"/>
      <c r="N788" s="49"/>
      <c r="O788" s="54"/>
      <c r="P788" s="3"/>
      <c r="Q788" s="3"/>
      <c r="R788" s="3"/>
      <c r="S788" s="44"/>
      <c r="T788" s="3"/>
    </row>
    <row r="789" spans="7:20" s="1" customFormat="1" x14ac:dyDescent="0.3">
      <c r="G789" s="2"/>
      <c r="H789" s="3"/>
      <c r="I789" s="3"/>
      <c r="J789" s="3"/>
      <c r="K789" s="49"/>
      <c r="L789" s="49"/>
      <c r="M789" s="3"/>
      <c r="N789" s="49"/>
      <c r="O789" s="54"/>
      <c r="P789" s="3"/>
      <c r="Q789" s="3"/>
      <c r="R789" s="3"/>
      <c r="S789" s="44"/>
      <c r="T789" s="3"/>
    </row>
    <row r="790" spans="7:20" s="1" customFormat="1" x14ac:dyDescent="0.3">
      <c r="G790" s="2"/>
      <c r="H790" s="3"/>
      <c r="I790" s="3"/>
      <c r="J790" s="3"/>
      <c r="K790" s="49"/>
      <c r="L790" s="49"/>
      <c r="M790" s="3"/>
      <c r="N790" s="49"/>
      <c r="O790" s="54"/>
      <c r="P790" s="3"/>
      <c r="Q790" s="3"/>
      <c r="R790" s="3"/>
      <c r="S790" s="44"/>
      <c r="T790" s="3"/>
    </row>
    <row r="791" spans="7:20" s="1" customFormat="1" x14ac:dyDescent="0.3">
      <c r="G791" s="2"/>
      <c r="H791" s="3"/>
      <c r="I791" s="3"/>
      <c r="J791" s="3"/>
      <c r="K791" s="49"/>
      <c r="L791" s="49"/>
      <c r="M791" s="3"/>
      <c r="N791" s="49"/>
      <c r="O791" s="54"/>
      <c r="P791" s="3"/>
      <c r="Q791" s="3"/>
      <c r="R791" s="3"/>
      <c r="S791" s="44"/>
      <c r="T791" s="3"/>
    </row>
    <row r="792" spans="7:20" s="1" customFormat="1" x14ac:dyDescent="0.3">
      <c r="G792" s="2"/>
      <c r="H792" s="3"/>
      <c r="I792" s="3"/>
      <c r="J792" s="3"/>
      <c r="K792" s="49"/>
      <c r="L792" s="49"/>
      <c r="M792" s="3"/>
      <c r="N792" s="49"/>
      <c r="O792" s="54"/>
      <c r="P792" s="3"/>
      <c r="Q792" s="3"/>
      <c r="R792" s="3"/>
      <c r="S792" s="44"/>
      <c r="T792" s="3"/>
    </row>
    <row r="793" spans="7:20" s="1" customFormat="1" x14ac:dyDescent="0.3">
      <c r="G793" s="2"/>
      <c r="H793" s="3"/>
      <c r="I793" s="3"/>
      <c r="J793" s="3"/>
      <c r="K793" s="49"/>
      <c r="L793" s="49"/>
      <c r="M793" s="3"/>
      <c r="N793" s="49"/>
      <c r="O793" s="54"/>
      <c r="P793" s="3"/>
      <c r="Q793" s="3"/>
      <c r="R793" s="3"/>
      <c r="S793" s="44"/>
      <c r="T793" s="3"/>
    </row>
    <row r="794" spans="7:20" s="1" customFormat="1" x14ac:dyDescent="0.3">
      <c r="G794" s="2"/>
      <c r="H794" s="3"/>
      <c r="I794" s="3"/>
      <c r="J794" s="3"/>
      <c r="K794" s="49"/>
      <c r="L794" s="49"/>
      <c r="M794" s="3"/>
      <c r="N794" s="49"/>
      <c r="O794" s="54"/>
      <c r="P794" s="3"/>
      <c r="Q794" s="3"/>
      <c r="R794" s="3"/>
      <c r="S794" s="44"/>
      <c r="T794" s="3"/>
    </row>
    <row r="795" spans="7:20" s="1" customFormat="1" x14ac:dyDescent="0.3">
      <c r="G795" s="2"/>
      <c r="H795" s="3"/>
      <c r="I795" s="3"/>
      <c r="J795" s="3"/>
      <c r="K795" s="49"/>
      <c r="L795" s="49"/>
      <c r="M795" s="3"/>
      <c r="N795" s="49"/>
      <c r="O795" s="54"/>
      <c r="P795" s="3"/>
      <c r="Q795" s="3"/>
      <c r="R795" s="3"/>
      <c r="S795" s="44"/>
      <c r="T795" s="3"/>
    </row>
    <row r="796" spans="7:20" s="1" customFormat="1" x14ac:dyDescent="0.3">
      <c r="G796" s="2"/>
      <c r="H796" s="3"/>
      <c r="I796" s="3"/>
      <c r="J796" s="3"/>
      <c r="K796" s="49"/>
      <c r="L796" s="49"/>
      <c r="M796" s="3"/>
      <c r="N796" s="49"/>
      <c r="O796" s="54"/>
      <c r="P796" s="3"/>
      <c r="Q796" s="3"/>
      <c r="R796" s="3"/>
      <c r="S796" s="44"/>
      <c r="T796" s="3"/>
    </row>
    <row r="797" spans="7:20" s="1" customFormat="1" x14ac:dyDescent="0.3">
      <c r="G797" s="2"/>
      <c r="H797" s="3"/>
      <c r="I797" s="3"/>
      <c r="J797" s="3"/>
      <c r="K797" s="49"/>
      <c r="L797" s="49"/>
      <c r="M797" s="3"/>
      <c r="N797" s="49"/>
      <c r="O797" s="54"/>
      <c r="P797" s="3"/>
      <c r="Q797" s="3"/>
      <c r="R797" s="3"/>
      <c r="S797" s="44"/>
      <c r="T797" s="3"/>
    </row>
    <row r="798" spans="7:20" s="1" customFormat="1" x14ac:dyDescent="0.3">
      <c r="G798" s="2"/>
      <c r="H798" s="3"/>
      <c r="I798" s="3"/>
      <c r="J798" s="3"/>
      <c r="K798" s="49"/>
      <c r="L798" s="49"/>
      <c r="M798" s="3"/>
      <c r="N798" s="49"/>
      <c r="O798" s="54"/>
      <c r="P798" s="3"/>
      <c r="Q798" s="3"/>
      <c r="R798" s="3"/>
      <c r="S798" s="44"/>
      <c r="T798" s="3"/>
    </row>
    <row r="799" spans="7:20" s="1" customFormat="1" x14ac:dyDescent="0.3">
      <c r="G799" s="2"/>
      <c r="H799" s="3"/>
      <c r="I799" s="3"/>
      <c r="J799" s="3"/>
      <c r="K799" s="49"/>
      <c r="L799" s="49"/>
      <c r="M799" s="3"/>
      <c r="N799" s="49"/>
      <c r="O799" s="54"/>
      <c r="P799" s="3"/>
      <c r="Q799" s="3"/>
      <c r="R799" s="3"/>
      <c r="S799" s="44"/>
      <c r="T799" s="3"/>
    </row>
    <row r="800" spans="7:20" s="1" customFormat="1" x14ac:dyDescent="0.3">
      <c r="G800" s="2"/>
      <c r="H800" s="3"/>
      <c r="I800" s="3"/>
      <c r="J800" s="3"/>
      <c r="K800" s="49"/>
      <c r="L800" s="49"/>
      <c r="M800" s="3"/>
      <c r="N800" s="49"/>
      <c r="O800" s="54"/>
      <c r="P800" s="3"/>
      <c r="Q800" s="3"/>
      <c r="R800" s="3"/>
      <c r="S800" s="44"/>
      <c r="T800" s="3"/>
    </row>
    <row r="801" spans="7:20" s="1" customFormat="1" x14ac:dyDescent="0.3">
      <c r="G801" s="2"/>
      <c r="H801" s="3"/>
      <c r="I801" s="3"/>
      <c r="J801" s="3"/>
      <c r="K801" s="49"/>
      <c r="L801" s="49"/>
      <c r="M801" s="3"/>
      <c r="N801" s="49"/>
      <c r="O801" s="54"/>
      <c r="P801" s="3"/>
      <c r="Q801" s="3"/>
      <c r="R801" s="3"/>
      <c r="S801" s="44"/>
      <c r="T801" s="3"/>
    </row>
    <row r="802" spans="7:20" s="1" customFormat="1" x14ac:dyDescent="0.3">
      <c r="G802" s="2"/>
      <c r="H802" s="3"/>
      <c r="I802" s="3"/>
      <c r="J802" s="3"/>
      <c r="K802" s="49"/>
      <c r="L802" s="49"/>
      <c r="M802" s="3"/>
      <c r="N802" s="49"/>
      <c r="O802" s="54"/>
      <c r="P802" s="3"/>
      <c r="Q802" s="3"/>
      <c r="R802" s="3"/>
      <c r="S802" s="44"/>
      <c r="T802" s="3"/>
    </row>
    <row r="803" spans="7:20" s="1" customFormat="1" x14ac:dyDescent="0.3">
      <c r="G803" s="2"/>
      <c r="H803" s="3"/>
      <c r="I803" s="3"/>
      <c r="J803" s="3"/>
      <c r="K803" s="49"/>
      <c r="L803" s="49"/>
      <c r="M803" s="3"/>
      <c r="N803" s="49"/>
      <c r="O803" s="54"/>
      <c r="P803" s="3"/>
      <c r="Q803" s="3"/>
      <c r="R803" s="3"/>
      <c r="S803" s="44"/>
      <c r="T803" s="3"/>
    </row>
    <row r="804" spans="7:20" s="1" customFormat="1" x14ac:dyDescent="0.3">
      <c r="G804" s="2"/>
      <c r="H804" s="3"/>
      <c r="I804" s="3"/>
      <c r="J804" s="3"/>
      <c r="K804" s="49"/>
      <c r="L804" s="49"/>
      <c r="M804" s="3"/>
      <c r="N804" s="49"/>
      <c r="O804" s="54"/>
      <c r="P804" s="3"/>
      <c r="Q804" s="3"/>
      <c r="R804" s="3"/>
      <c r="S804" s="44"/>
      <c r="T804" s="3"/>
    </row>
    <row r="805" spans="7:20" s="1" customFormat="1" x14ac:dyDescent="0.3">
      <c r="G805" s="2"/>
      <c r="H805" s="3"/>
      <c r="I805" s="3"/>
      <c r="J805" s="3"/>
      <c r="K805" s="49"/>
      <c r="L805" s="49"/>
      <c r="M805" s="3"/>
      <c r="N805" s="49"/>
      <c r="O805" s="54"/>
      <c r="P805" s="3"/>
      <c r="Q805" s="3"/>
      <c r="R805" s="3"/>
      <c r="S805" s="44"/>
      <c r="T805" s="3"/>
    </row>
    <row r="806" spans="7:20" s="1" customFormat="1" x14ac:dyDescent="0.3">
      <c r="G806" s="2"/>
      <c r="H806" s="3"/>
      <c r="I806" s="3"/>
      <c r="J806" s="3"/>
      <c r="K806" s="49"/>
      <c r="L806" s="49"/>
      <c r="M806" s="3"/>
      <c r="N806" s="49"/>
      <c r="O806" s="54"/>
      <c r="P806" s="3"/>
      <c r="Q806" s="3"/>
      <c r="R806" s="3"/>
      <c r="S806" s="44"/>
      <c r="T806" s="3"/>
    </row>
    <row r="807" spans="7:20" s="1" customFormat="1" x14ac:dyDescent="0.3">
      <c r="G807" s="2"/>
      <c r="H807" s="3"/>
      <c r="I807" s="3"/>
      <c r="J807" s="3"/>
      <c r="K807" s="49"/>
      <c r="L807" s="49"/>
      <c r="M807" s="3"/>
      <c r="N807" s="49"/>
      <c r="O807" s="54"/>
      <c r="P807" s="3"/>
      <c r="Q807" s="3"/>
      <c r="R807" s="3"/>
      <c r="S807" s="44"/>
      <c r="T807" s="3"/>
    </row>
    <row r="808" spans="7:20" s="1" customFormat="1" x14ac:dyDescent="0.3">
      <c r="G808" s="2"/>
      <c r="H808" s="3"/>
      <c r="I808" s="3"/>
      <c r="J808" s="3"/>
      <c r="K808" s="49"/>
      <c r="L808" s="49"/>
      <c r="M808" s="3"/>
      <c r="N808" s="49"/>
      <c r="O808" s="54"/>
      <c r="P808" s="3"/>
      <c r="Q808" s="3"/>
      <c r="R808" s="3"/>
      <c r="S808" s="44"/>
      <c r="T808" s="3"/>
    </row>
    <row r="809" spans="7:20" s="1" customFormat="1" x14ac:dyDescent="0.3">
      <c r="G809" s="2"/>
      <c r="H809" s="3"/>
      <c r="I809" s="3"/>
      <c r="J809" s="3"/>
      <c r="K809" s="49"/>
      <c r="L809" s="49"/>
      <c r="M809" s="3"/>
      <c r="N809" s="49"/>
      <c r="O809" s="54"/>
      <c r="P809" s="3"/>
      <c r="Q809" s="3"/>
      <c r="R809" s="3"/>
      <c r="S809" s="44"/>
      <c r="T809" s="3"/>
    </row>
    <row r="810" spans="7:20" s="1" customFormat="1" x14ac:dyDescent="0.3">
      <c r="G810" s="2"/>
      <c r="H810" s="3"/>
      <c r="I810" s="3"/>
      <c r="J810" s="3"/>
      <c r="K810" s="49"/>
      <c r="L810" s="49"/>
      <c r="M810" s="3"/>
      <c r="N810" s="49"/>
      <c r="O810" s="54"/>
      <c r="P810" s="3"/>
      <c r="Q810" s="3"/>
      <c r="R810" s="3"/>
      <c r="S810" s="44"/>
      <c r="T810" s="3"/>
    </row>
    <row r="811" spans="7:20" s="1" customFormat="1" x14ac:dyDescent="0.3">
      <c r="G811" s="2"/>
      <c r="H811" s="3"/>
      <c r="I811" s="3"/>
      <c r="J811" s="3"/>
      <c r="K811" s="49"/>
      <c r="L811" s="49"/>
      <c r="M811" s="3"/>
      <c r="N811" s="49"/>
      <c r="O811" s="54"/>
      <c r="P811" s="3"/>
      <c r="Q811" s="3"/>
      <c r="R811" s="3"/>
      <c r="S811" s="44"/>
      <c r="T811" s="3"/>
    </row>
    <row r="812" spans="7:20" s="1" customFormat="1" x14ac:dyDescent="0.3">
      <c r="G812" s="2"/>
      <c r="H812" s="3"/>
      <c r="I812" s="3"/>
      <c r="J812" s="3"/>
      <c r="K812" s="49"/>
      <c r="L812" s="49"/>
      <c r="M812" s="3"/>
      <c r="N812" s="49"/>
      <c r="O812" s="54"/>
      <c r="P812" s="3"/>
      <c r="Q812" s="3"/>
      <c r="R812" s="3"/>
      <c r="S812" s="44"/>
      <c r="T812" s="3"/>
    </row>
    <row r="813" spans="7:20" s="1" customFormat="1" x14ac:dyDescent="0.3">
      <c r="G813" s="2"/>
      <c r="H813" s="3"/>
      <c r="I813" s="3"/>
      <c r="J813" s="3"/>
      <c r="K813" s="49"/>
      <c r="L813" s="49"/>
      <c r="M813" s="3"/>
      <c r="N813" s="49"/>
      <c r="O813" s="54"/>
      <c r="P813" s="3"/>
      <c r="Q813" s="3"/>
      <c r="R813" s="3"/>
      <c r="S813" s="44"/>
      <c r="T813" s="3"/>
    </row>
    <row r="814" spans="7:20" s="1" customFormat="1" x14ac:dyDescent="0.3">
      <c r="G814" s="2"/>
      <c r="H814" s="3"/>
      <c r="I814" s="3"/>
      <c r="J814" s="3"/>
      <c r="K814" s="49"/>
      <c r="L814" s="49"/>
      <c r="M814" s="3"/>
      <c r="N814" s="49"/>
      <c r="O814" s="54"/>
      <c r="P814" s="3"/>
      <c r="Q814" s="3"/>
      <c r="R814" s="3"/>
      <c r="S814" s="44"/>
      <c r="T814" s="3"/>
    </row>
    <row r="815" spans="7:20" s="1" customFormat="1" x14ac:dyDescent="0.3">
      <c r="G815" s="2"/>
      <c r="H815" s="3"/>
      <c r="I815" s="3"/>
      <c r="J815" s="3"/>
      <c r="K815" s="49"/>
      <c r="L815" s="49"/>
      <c r="M815" s="3"/>
      <c r="N815" s="49"/>
      <c r="O815" s="54"/>
      <c r="P815" s="3"/>
      <c r="Q815" s="3"/>
      <c r="R815" s="3"/>
      <c r="S815" s="44"/>
      <c r="T815" s="3"/>
    </row>
    <row r="816" spans="7:20" s="1" customFormat="1" x14ac:dyDescent="0.3">
      <c r="G816" s="2"/>
      <c r="H816" s="3"/>
      <c r="I816" s="3"/>
      <c r="J816" s="3"/>
      <c r="K816" s="49"/>
      <c r="L816" s="49"/>
      <c r="M816" s="3"/>
      <c r="N816" s="49"/>
      <c r="O816" s="54"/>
      <c r="P816" s="3"/>
      <c r="Q816" s="3"/>
      <c r="R816" s="3"/>
      <c r="S816" s="44"/>
      <c r="T816" s="3"/>
    </row>
    <row r="817" spans="7:20" s="1" customFormat="1" x14ac:dyDescent="0.3">
      <c r="G817" s="2"/>
      <c r="H817" s="3"/>
      <c r="I817" s="3"/>
      <c r="J817" s="3"/>
      <c r="K817" s="49"/>
      <c r="L817" s="49"/>
      <c r="M817" s="3"/>
      <c r="N817" s="49"/>
      <c r="O817" s="54"/>
      <c r="P817" s="3"/>
      <c r="Q817" s="3"/>
      <c r="R817" s="3"/>
      <c r="S817" s="44"/>
      <c r="T817" s="3"/>
    </row>
    <row r="818" spans="7:20" s="1" customFormat="1" x14ac:dyDescent="0.3">
      <c r="G818" s="2"/>
      <c r="H818" s="3"/>
      <c r="I818" s="3"/>
      <c r="J818" s="3"/>
      <c r="K818" s="49"/>
      <c r="L818" s="49"/>
      <c r="M818" s="3"/>
      <c r="N818" s="49"/>
      <c r="O818" s="54"/>
      <c r="P818" s="3"/>
      <c r="Q818" s="3"/>
      <c r="R818" s="3"/>
      <c r="S818" s="44"/>
      <c r="T818" s="3"/>
    </row>
    <row r="819" spans="7:20" s="1" customFormat="1" x14ac:dyDescent="0.3">
      <c r="G819" s="2"/>
      <c r="H819" s="3"/>
      <c r="I819" s="3"/>
      <c r="J819" s="3"/>
      <c r="K819" s="49"/>
      <c r="L819" s="49"/>
      <c r="M819" s="3"/>
      <c r="N819" s="49"/>
      <c r="O819" s="54"/>
      <c r="P819" s="3"/>
      <c r="Q819" s="3"/>
      <c r="R819" s="3"/>
      <c r="S819" s="44"/>
      <c r="T819" s="3"/>
    </row>
    <row r="820" spans="7:20" s="1" customFormat="1" x14ac:dyDescent="0.3">
      <c r="G820" s="2"/>
      <c r="H820" s="3"/>
      <c r="I820" s="3"/>
      <c r="J820" s="3"/>
      <c r="K820" s="49"/>
      <c r="L820" s="49"/>
      <c r="M820" s="3"/>
      <c r="N820" s="49"/>
      <c r="O820" s="54"/>
      <c r="P820" s="3"/>
      <c r="Q820" s="3"/>
      <c r="R820" s="3"/>
      <c r="S820" s="44"/>
      <c r="T820" s="3"/>
    </row>
    <row r="821" spans="7:20" s="1" customFormat="1" x14ac:dyDescent="0.3">
      <c r="G821" s="2"/>
      <c r="H821" s="3"/>
      <c r="I821" s="3"/>
      <c r="J821" s="3"/>
      <c r="K821" s="49"/>
      <c r="L821" s="49"/>
      <c r="M821" s="3"/>
      <c r="N821" s="49"/>
      <c r="O821" s="54"/>
      <c r="P821" s="3"/>
      <c r="Q821" s="3"/>
      <c r="R821" s="3"/>
      <c r="S821" s="44"/>
      <c r="T821" s="3"/>
    </row>
    <row r="822" spans="7:20" s="1" customFormat="1" x14ac:dyDescent="0.3">
      <c r="G822" s="2"/>
      <c r="H822" s="3"/>
      <c r="I822" s="3"/>
      <c r="J822" s="3"/>
      <c r="K822" s="49"/>
      <c r="L822" s="49"/>
      <c r="M822" s="3"/>
      <c r="N822" s="49"/>
      <c r="O822" s="54"/>
      <c r="P822" s="3"/>
      <c r="Q822" s="3"/>
      <c r="R822" s="3"/>
      <c r="S822" s="44"/>
      <c r="T822" s="3"/>
    </row>
    <row r="823" spans="7:20" s="1" customFormat="1" x14ac:dyDescent="0.3">
      <c r="G823" s="2"/>
      <c r="H823" s="3"/>
      <c r="I823" s="3"/>
      <c r="J823" s="3"/>
      <c r="K823" s="49"/>
      <c r="L823" s="49"/>
      <c r="M823" s="3"/>
      <c r="N823" s="49"/>
      <c r="O823" s="54"/>
      <c r="P823" s="3"/>
      <c r="Q823" s="3"/>
      <c r="R823" s="3"/>
      <c r="S823" s="44"/>
      <c r="T823" s="3"/>
    </row>
    <row r="824" spans="7:20" s="1" customFormat="1" x14ac:dyDescent="0.3">
      <c r="G824" s="2"/>
      <c r="H824" s="3"/>
      <c r="I824" s="3"/>
      <c r="J824" s="3"/>
      <c r="K824" s="49"/>
      <c r="L824" s="49"/>
      <c r="M824" s="3"/>
      <c r="N824" s="49"/>
      <c r="O824" s="54"/>
      <c r="P824" s="3"/>
      <c r="Q824" s="3"/>
      <c r="R824" s="3"/>
      <c r="S824" s="44"/>
      <c r="T824" s="3"/>
    </row>
    <row r="825" spans="7:20" s="1" customFormat="1" x14ac:dyDescent="0.3">
      <c r="G825" s="2"/>
      <c r="H825" s="3"/>
      <c r="I825" s="3"/>
      <c r="J825" s="3"/>
      <c r="K825" s="49"/>
      <c r="L825" s="49"/>
      <c r="M825" s="3"/>
      <c r="N825" s="49"/>
      <c r="O825" s="54"/>
      <c r="P825" s="3"/>
      <c r="Q825" s="3"/>
      <c r="R825" s="3"/>
      <c r="S825" s="44"/>
      <c r="T825" s="3"/>
    </row>
    <row r="826" spans="7:20" s="1" customFormat="1" x14ac:dyDescent="0.3">
      <c r="G826" s="2"/>
      <c r="H826" s="3"/>
      <c r="I826" s="3"/>
      <c r="J826" s="3"/>
      <c r="K826" s="49"/>
      <c r="L826" s="49"/>
      <c r="M826" s="3"/>
      <c r="N826" s="49"/>
      <c r="O826" s="54"/>
      <c r="P826" s="3"/>
      <c r="Q826" s="3"/>
      <c r="R826" s="3"/>
      <c r="S826" s="44"/>
      <c r="T826" s="3"/>
    </row>
    <row r="827" spans="7:20" s="1" customFormat="1" x14ac:dyDescent="0.3">
      <c r="G827" s="2"/>
      <c r="H827" s="3"/>
      <c r="I827" s="3"/>
      <c r="J827" s="3"/>
      <c r="K827" s="49"/>
      <c r="L827" s="49"/>
      <c r="M827" s="3"/>
      <c r="N827" s="49"/>
      <c r="O827" s="54"/>
      <c r="P827" s="3"/>
      <c r="Q827" s="3"/>
      <c r="R827" s="3"/>
      <c r="S827" s="44"/>
      <c r="T827" s="3"/>
    </row>
    <row r="828" spans="7:20" s="1" customFormat="1" x14ac:dyDescent="0.3">
      <c r="G828" s="2"/>
      <c r="H828" s="3"/>
      <c r="I828" s="3"/>
      <c r="J828" s="3"/>
      <c r="K828" s="49"/>
      <c r="L828" s="49"/>
      <c r="M828" s="3"/>
      <c r="N828" s="49"/>
      <c r="O828" s="54"/>
      <c r="P828" s="3"/>
      <c r="Q828" s="3"/>
      <c r="R828" s="3"/>
      <c r="S828" s="44"/>
      <c r="T828" s="3"/>
    </row>
    <row r="829" spans="7:20" s="1" customFormat="1" x14ac:dyDescent="0.3">
      <c r="G829" s="2"/>
      <c r="H829" s="3"/>
      <c r="I829" s="3"/>
      <c r="J829" s="3"/>
      <c r="K829" s="49"/>
      <c r="L829" s="49"/>
      <c r="M829" s="3"/>
      <c r="N829" s="49"/>
      <c r="O829" s="54"/>
      <c r="P829" s="3"/>
      <c r="Q829" s="3"/>
      <c r="R829" s="3"/>
      <c r="S829" s="44"/>
      <c r="T829" s="3"/>
    </row>
    <row r="830" spans="7:20" s="1" customFormat="1" x14ac:dyDescent="0.3">
      <c r="G830" s="2"/>
      <c r="H830" s="3"/>
      <c r="I830" s="3"/>
      <c r="J830" s="3"/>
      <c r="K830" s="49"/>
      <c r="L830" s="49"/>
      <c r="M830" s="3"/>
      <c r="N830" s="49"/>
      <c r="O830" s="54"/>
      <c r="P830" s="3"/>
      <c r="Q830" s="3"/>
      <c r="R830" s="3"/>
      <c r="S830" s="44"/>
      <c r="T830" s="3"/>
    </row>
    <row r="831" spans="7:20" s="1" customFormat="1" x14ac:dyDescent="0.3">
      <c r="G831" s="2"/>
      <c r="H831" s="3"/>
      <c r="I831" s="3"/>
      <c r="J831" s="3"/>
      <c r="K831" s="49"/>
      <c r="L831" s="49"/>
      <c r="M831" s="3"/>
      <c r="N831" s="49"/>
      <c r="O831" s="54"/>
      <c r="P831" s="3"/>
      <c r="Q831" s="3"/>
      <c r="R831" s="3"/>
      <c r="S831" s="44"/>
      <c r="T831" s="3"/>
    </row>
    <row r="832" spans="7:20" s="1" customFormat="1" x14ac:dyDescent="0.3">
      <c r="G832" s="2"/>
      <c r="H832" s="3"/>
      <c r="I832" s="3"/>
      <c r="J832" s="3"/>
      <c r="K832" s="49"/>
      <c r="L832" s="49"/>
      <c r="M832" s="3"/>
      <c r="N832" s="49"/>
      <c r="O832" s="54"/>
      <c r="P832" s="3"/>
      <c r="Q832" s="3"/>
      <c r="R832" s="3"/>
      <c r="S832" s="44"/>
      <c r="T832" s="3"/>
    </row>
    <row r="833" spans="7:20" s="1" customFormat="1" x14ac:dyDescent="0.3">
      <c r="G833" s="2"/>
      <c r="H833" s="3"/>
      <c r="I833" s="3"/>
      <c r="J833" s="3"/>
      <c r="K833" s="49"/>
      <c r="L833" s="49"/>
      <c r="M833" s="3"/>
      <c r="N833" s="49"/>
      <c r="O833" s="54"/>
      <c r="P833" s="3"/>
      <c r="Q833" s="3"/>
      <c r="R833" s="3"/>
      <c r="S833" s="44"/>
      <c r="T833" s="3"/>
    </row>
    <row r="834" spans="7:20" s="1" customFormat="1" x14ac:dyDescent="0.3">
      <c r="G834" s="2"/>
      <c r="H834" s="3"/>
      <c r="I834" s="3"/>
      <c r="J834" s="3"/>
      <c r="K834" s="49"/>
      <c r="L834" s="49"/>
      <c r="M834" s="3"/>
      <c r="N834" s="49"/>
      <c r="O834" s="54"/>
      <c r="P834" s="3"/>
      <c r="Q834" s="3"/>
      <c r="R834" s="3"/>
      <c r="S834" s="44"/>
      <c r="T834" s="3"/>
    </row>
    <row r="835" spans="7:20" s="1" customFormat="1" x14ac:dyDescent="0.3">
      <c r="G835" s="2"/>
      <c r="H835" s="3"/>
      <c r="I835" s="3"/>
      <c r="J835" s="3"/>
      <c r="K835" s="49"/>
      <c r="L835" s="49"/>
      <c r="M835" s="3"/>
      <c r="N835" s="49"/>
      <c r="O835" s="54"/>
      <c r="P835" s="3"/>
      <c r="Q835" s="3"/>
      <c r="R835" s="3"/>
      <c r="S835" s="44"/>
      <c r="T835" s="3"/>
    </row>
    <row r="836" spans="7:20" s="1" customFormat="1" x14ac:dyDescent="0.3">
      <c r="G836" s="2"/>
      <c r="H836" s="3"/>
      <c r="I836" s="3"/>
      <c r="J836" s="3"/>
      <c r="K836" s="49"/>
      <c r="L836" s="49"/>
      <c r="M836" s="3"/>
      <c r="N836" s="49"/>
      <c r="O836" s="54"/>
      <c r="P836" s="3"/>
      <c r="Q836" s="3"/>
      <c r="R836" s="3"/>
      <c r="S836" s="44"/>
      <c r="T836" s="3"/>
    </row>
    <row r="837" spans="7:20" s="1" customFormat="1" x14ac:dyDescent="0.3">
      <c r="G837" s="2"/>
      <c r="H837" s="3"/>
      <c r="I837" s="3"/>
      <c r="J837" s="3"/>
      <c r="K837" s="49"/>
      <c r="L837" s="49"/>
      <c r="M837" s="3"/>
      <c r="N837" s="49"/>
      <c r="O837" s="54"/>
      <c r="P837" s="3"/>
      <c r="Q837" s="3"/>
      <c r="R837" s="3"/>
      <c r="S837" s="44"/>
      <c r="T837" s="3"/>
    </row>
    <row r="838" spans="7:20" s="1" customFormat="1" x14ac:dyDescent="0.3">
      <c r="G838" s="2"/>
      <c r="H838" s="3"/>
      <c r="I838" s="3"/>
      <c r="J838" s="3"/>
      <c r="K838" s="49"/>
      <c r="L838" s="49"/>
      <c r="M838" s="3"/>
      <c r="N838" s="49"/>
      <c r="O838" s="54"/>
      <c r="P838" s="3"/>
      <c r="Q838" s="3"/>
      <c r="R838" s="3"/>
      <c r="S838" s="44"/>
      <c r="T838" s="3"/>
    </row>
    <row r="839" spans="7:20" s="1" customFormat="1" x14ac:dyDescent="0.3">
      <c r="G839" s="2"/>
      <c r="H839" s="3"/>
      <c r="I839" s="3"/>
      <c r="J839" s="3"/>
      <c r="K839" s="49"/>
      <c r="L839" s="49"/>
      <c r="M839" s="3"/>
      <c r="N839" s="49"/>
      <c r="O839" s="54"/>
      <c r="P839" s="3"/>
      <c r="Q839" s="3"/>
      <c r="R839" s="3"/>
      <c r="S839" s="44"/>
      <c r="T839" s="3"/>
    </row>
    <row r="840" spans="7:20" s="1" customFormat="1" x14ac:dyDescent="0.3">
      <c r="G840" s="2"/>
      <c r="H840" s="3"/>
      <c r="I840" s="3"/>
      <c r="J840" s="3"/>
      <c r="K840" s="49"/>
      <c r="L840" s="49"/>
      <c r="M840" s="3"/>
      <c r="N840" s="49"/>
      <c r="O840" s="54"/>
      <c r="P840" s="3"/>
      <c r="Q840" s="3"/>
      <c r="R840" s="3"/>
      <c r="S840" s="44"/>
      <c r="T840" s="3"/>
    </row>
    <row r="841" spans="7:20" s="1" customFormat="1" x14ac:dyDescent="0.3">
      <c r="G841" s="2"/>
      <c r="H841" s="3"/>
      <c r="I841" s="3"/>
      <c r="J841" s="3"/>
      <c r="K841" s="49"/>
      <c r="L841" s="49"/>
      <c r="M841" s="3"/>
      <c r="N841" s="49"/>
      <c r="O841" s="54"/>
      <c r="P841" s="3"/>
      <c r="Q841" s="3"/>
      <c r="R841" s="3"/>
      <c r="S841" s="44"/>
      <c r="T841" s="3"/>
    </row>
    <row r="842" spans="7:20" s="1" customFormat="1" x14ac:dyDescent="0.3">
      <c r="G842" s="2"/>
      <c r="H842" s="3"/>
      <c r="I842" s="3"/>
      <c r="J842" s="3"/>
      <c r="K842" s="49"/>
      <c r="L842" s="49"/>
      <c r="M842" s="3"/>
      <c r="N842" s="49"/>
      <c r="O842" s="54"/>
      <c r="P842" s="3"/>
      <c r="Q842" s="3"/>
      <c r="R842" s="3"/>
      <c r="S842" s="44"/>
      <c r="T842" s="3"/>
    </row>
    <row r="843" spans="7:20" s="1" customFormat="1" x14ac:dyDescent="0.3">
      <c r="G843" s="2"/>
      <c r="H843" s="3"/>
      <c r="I843" s="3"/>
      <c r="J843" s="3"/>
      <c r="K843" s="49"/>
      <c r="L843" s="49"/>
      <c r="M843" s="3"/>
      <c r="N843" s="49"/>
      <c r="O843" s="54"/>
      <c r="P843" s="3"/>
      <c r="Q843" s="3"/>
      <c r="R843" s="3"/>
      <c r="S843" s="44"/>
      <c r="T843" s="3"/>
    </row>
    <row r="844" spans="7:20" s="1" customFormat="1" x14ac:dyDescent="0.3">
      <c r="G844" s="2"/>
      <c r="H844" s="3"/>
      <c r="I844" s="3"/>
      <c r="J844" s="3"/>
      <c r="K844" s="49"/>
      <c r="L844" s="49"/>
      <c r="M844" s="3"/>
      <c r="N844" s="49"/>
      <c r="O844" s="54"/>
      <c r="P844" s="3"/>
      <c r="Q844" s="3"/>
      <c r="R844" s="3"/>
      <c r="S844" s="44"/>
      <c r="T844" s="3"/>
    </row>
    <row r="845" spans="7:20" s="1" customFormat="1" x14ac:dyDescent="0.3">
      <c r="G845" s="2"/>
      <c r="H845" s="3"/>
      <c r="I845" s="3"/>
      <c r="J845" s="3"/>
      <c r="K845" s="49"/>
      <c r="L845" s="49"/>
      <c r="M845" s="3"/>
      <c r="N845" s="49"/>
      <c r="O845" s="54"/>
      <c r="P845" s="3"/>
      <c r="Q845" s="3"/>
      <c r="R845" s="3"/>
      <c r="S845" s="44"/>
      <c r="T845" s="3"/>
    </row>
    <row r="846" spans="7:20" s="1" customFormat="1" x14ac:dyDescent="0.3">
      <c r="G846" s="2"/>
      <c r="H846" s="3"/>
      <c r="I846" s="3"/>
      <c r="J846" s="3"/>
      <c r="K846" s="49"/>
      <c r="L846" s="49"/>
      <c r="M846" s="3"/>
      <c r="N846" s="49"/>
      <c r="O846" s="54"/>
      <c r="P846" s="3"/>
      <c r="Q846" s="3"/>
      <c r="R846" s="3"/>
      <c r="S846" s="44"/>
      <c r="T846" s="3"/>
    </row>
    <row r="847" spans="7:20" s="1" customFormat="1" x14ac:dyDescent="0.3">
      <c r="G847" s="2"/>
      <c r="H847" s="3"/>
      <c r="I847" s="3"/>
      <c r="J847" s="3"/>
      <c r="K847" s="49"/>
      <c r="L847" s="49"/>
      <c r="M847" s="3"/>
      <c r="N847" s="49"/>
      <c r="O847" s="54"/>
      <c r="P847" s="3"/>
      <c r="Q847" s="3"/>
      <c r="R847" s="3"/>
      <c r="S847" s="44"/>
      <c r="T847" s="3"/>
    </row>
    <row r="848" spans="7:20" s="1" customFormat="1" x14ac:dyDescent="0.3">
      <c r="G848" s="2"/>
      <c r="H848" s="3"/>
      <c r="I848" s="3"/>
      <c r="J848" s="3"/>
      <c r="K848" s="49"/>
      <c r="L848" s="49"/>
      <c r="M848" s="3"/>
      <c r="N848" s="49"/>
      <c r="O848" s="54"/>
      <c r="P848" s="3"/>
      <c r="Q848" s="3"/>
      <c r="R848" s="3"/>
      <c r="S848" s="44"/>
      <c r="T848" s="3"/>
    </row>
    <row r="849" spans="7:20" s="1" customFormat="1" x14ac:dyDescent="0.3">
      <c r="G849" s="2"/>
      <c r="H849" s="3"/>
      <c r="I849" s="3"/>
      <c r="J849" s="3"/>
      <c r="K849" s="49"/>
      <c r="L849" s="49"/>
      <c r="M849" s="3"/>
      <c r="N849" s="49"/>
      <c r="O849" s="54"/>
      <c r="P849" s="3"/>
      <c r="Q849" s="3"/>
      <c r="R849" s="3"/>
      <c r="S849" s="44"/>
      <c r="T849" s="3"/>
    </row>
    <row r="850" spans="7:20" s="1" customFormat="1" x14ac:dyDescent="0.3">
      <c r="G850" s="2"/>
      <c r="H850" s="3"/>
      <c r="I850" s="3"/>
      <c r="J850" s="3"/>
      <c r="K850" s="49"/>
      <c r="L850" s="49"/>
      <c r="M850" s="3"/>
      <c r="N850" s="49"/>
      <c r="O850" s="54"/>
      <c r="P850" s="3"/>
      <c r="Q850" s="3"/>
      <c r="R850" s="3"/>
      <c r="S850" s="44"/>
      <c r="T850" s="3"/>
    </row>
    <row r="851" spans="7:20" s="1" customFormat="1" x14ac:dyDescent="0.3">
      <c r="G851" s="2"/>
      <c r="H851" s="3"/>
      <c r="I851" s="3"/>
      <c r="J851" s="3"/>
      <c r="K851" s="49"/>
      <c r="L851" s="49"/>
      <c r="M851" s="3"/>
      <c r="N851" s="49"/>
      <c r="O851" s="54"/>
      <c r="P851" s="3"/>
      <c r="Q851" s="3"/>
      <c r="R851" s="3"/>
      <c r="S851" s="44"/>
      <c r="T851" s="3"/>
    </row>
    <row r="852" spans="7:20" s="1" customFormat="1" x14ac:dyDescent="0.3">
      <c r="G852" s="2"/>
      <c r="H852" s="3"/>
      <c r="I852" s="3"/>
      <c r="J852" s="3"/>
      <c r="K852" s="49"/>
      <c r="L852" s="49"/>
      <c r="M852" s="3"/>
      <c r="N852" s="49"/>
      <c r="O852" s="54"/>
      <c r="P852" s="3"/>
      <c r="Q852" s="3"/>
      <c r="R852" s="3"/>
      <c r="S852" s="44"/>
      <c r="T852" s="3"/>
    </row>
    <row r="853" spans="7:20" s="1" customFormat="1" x14ac:dyDescent="0.3">
      <c r="G853" s="2"/>
      <c r="H853" s="3"/>
      <c r="I853" s="3"/>
      <c r="J853" s="3"/>
      <c r="K853" s="49"/>
      <c r="L853" s="49"/>
      <c r="M853" s="3"/>
      <c r="N853" s="49"/>
      <c r="O853" s="54"/>
      <c r="P853" s="3"/>
      <c r="Q853" s="3"/>
      <c r="R853" s="3"/>
      <c r="S853" s="44"/>
      <c r="T853" s="3"/>
    </row>
    <row r="854" spans="7:20" s="1" customFormat="1" x14ac:dyDescent="0.3">
      <c r="G854" s="2"/>
      <c r="H854" s="3"/>
      <c r="I854" s="3"/>
      <c r="J854" s="3"/>
      <c r="K854" s="49"/>
      <c r="L854" s="49"/>
      <c r="M854" s="3"/>
      <c r="N854" s="49"/>
      <c r="O854" s="54"/>
      <c r="P854" s="3"/>
      <c r="Q854" s="3"/>
      <c r="R854" s="3"/>
      <c r="S854" s="44"/>
      <c r="T854" s="3"/>
    </row>
    <row r="855" spans="7:20" s="1" customFormat="1" x14ac:dyDescent="0.3">
      <c r="G855" s="2"/>
      <c r="H855" s="3"/>
      <c r="I855" s="3"/>
      <c r="J855" s="3"/>
      <c r="K855" s="49"/>
      <c r="L855" s="49"/>
      <c r="M855" s="3"/>
      <c r="N855" s="49"/>
      <c r="O855" s="54"/>
      <c r="P855" s="3"/>
      <c r="Q855" s="3"/>
      <c r="R855" s="3"/>
      <c r="S855" s="44"/>
      <c r="T855" s="3"/>
    </row>
  </sheetData>
  <autoFilter ref="A13:T15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9">
    <mergeCell ref="A422:S422"/>
    <mergeCell ref="A423:S423"/>
    <mergeCell ref="A424:S424"/>
    <mergeCell ref="A412:B412"/>
    <mergeCell ref="A411:F411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11 B1:B2 B402 B413 B8:B15 B425:B1048576 B420:B421">
    <cfRule type="duplicateValues" dxfId="138" priority="202"/>
  </conditionalFormatting>
  <conditionalFormatting sqref="G13:G15">
    <cfRule type="duplicateValues" dxfId="137" priority="201"/>
  </conditionalFormatting>
  <conditionalFormatting sqref="B403">
    <cfRule type="duplicateValues" dxfId="136" priority="200"/>
  </conditionalFormatting>
  <conditionalFormatting sqref="B407:B408 B404:B405">
    <cfRule type="duplicateValues" dxfId="135" priority="199"/>
  </conditionalFormatting>
  <conditionalFormatting sqref="B169 B165:B167">
    <cfRule type="duplicateValues" dxfId="134" priority="196"/>
  </conditionalFormatting>
  <conditionalFormatting sqref="B165:B167">
    <cfRule type="duplicateValues" dxfId="133" priority="197"/>
  </conditionalFormatting>
  <conditionalFormatting sqref="B35">
    <cfRule type="duplicateValues" dxfId="132" priority="194"/>
  </conditionalFormatting>
  <conditionalFormatting sqref="B35">
    <cfRule type="duplicateValues" dxfId="131" priority="195"/>
  </conditionalFormatting>
  <conditionalFormatting sqref="B96 B24">
    <cfRule type="duplicateValues" dxfId="130" priority="193"/>
  </conditionalFormatting>
  <conditionalFormatting sqref="B101">
    <cfRule type="duplicateValues" dxfId="129" priority="191"/>
  </conditionalFormatting>
  <conditionalFormatting sqref="B101">
    <cfRule type="duplicateValues" dxfId="128" priority="192"/>
  </conditionalFormatting>
  <conditionalFormatting sqref="B53">
    <cfRule type="duplicateValues" dxfId="127" priority="189"/>
  </conditionalFormatting>
  <conditionalFormatting sqref="B53">
    <cfRule type="duplicateValues" dxfId="126" priority="190"/>
  </conditionalFormatting>
  <conditionalFormatting sqref="B253">
    <cfRule type="duplicateValues" dxfId="125" priority="177"/>
  </conditionalFormatting>
  <conditionalFormatting sqref="B253">
    <cfRule type="duplicateValues" dxfId="124" priority="178"/>
  </conditionalFormatting>
  <conditionalFormatting sqref="B172">
    <cfRule type="duplicateValues" dxfId="123" priority="173"/>
  </conditionalFormatting>
  <conditionalFormatting sqref="B168">
    <cfRule type="duplicateValues" dxfId="122" priority="171"/>
  </conditionalFormatting>
  <conditionalFormatting sqref="B168">
    <cfRule type="duplicateValues" dxfId="121" priority="172"/>
  </conditionalFormatting>
  <conditionalFormatting sqref="B185">
    <cfRule type="duplicateValues" dxfId="120" priority="169"/>
  </conditionalFormatting>
  <conditionalFormatting sqref="B185">
    <cfRule type="duplicateValues" dxfId="119" priority="170"/>
  </conditionalFormatting>
  <conditionalFormatting sqref="B41">
    <cfRule type="duplicateValues" dxfId="118" priority="167"/>
  </conditionalFormatting>
  <conditionalFormatting sqref="B41">
    <cfRule type="duplicateValues" dxfId="117" priority="168"/>
  </conditionalFormatting>
  <conditionalFormatting sqref="B252">
    <cfRule type="duplicateValues" dxfId="116" priority="165"/>
  </conditionalFormatting>
  <conditionalFormatting sqref="B252">
    <cfRule type="duplicateValues" dxfId="115" priority="166"/>
  </conditionalFormatting>
  <conditionalFormatting sqref="B377">
    <cfRule type="duplicateValues" dxfId="114" priority="157"/>
  </conditionalFormatting>
  <conditionalFormatting sqref="B377">
    <cfRule type="duplicateValues" dxfId="113" priority="158"/>
  </conditionalFormatting>
  <conditionalFormatting sqref="B66">
    <cfRule type="duplicateValues" dxfId="112" priority="153"/>
  </conditionalFormatting>
  <conditionalFormatting sqref="B66">
    <cfRule type="duplicateValues" dxfId="111" priority="154"/>
  </conditionalFormatting>
  <conditionalFormatting sqref="B270:B272">
    <cfRule type="duplicateValues" dxfId="110" priority="151"/>
  </conditionalFormatting>
  <conditionalFormatting sqref="B270:B272">
    <cfRule type="duplicateValues" dxfId="109" priority="152"/>
  </conditionalFormatting>
  <conditionalFormatting sqref="B266">
    <cfRule type="duplicateValues" dxfId="108" priority="145"/>
  </conditionalFormatting>
  <conditionalFormatting sqref="B266">
    <cfRule type="duplicateValues" dxfId="107" priority="146"/>
  </conditionalFormatting>
  <conditionalFormatting sqref="B269">
    <cfRule type="duplicateValues" dxfId="106" priority="143"/>
  </conditionalFormatting>
  <conditionalFormatting sqref="B269">
    <cfRule type="duplicateValues" dxfId="105" priority="144"/>
  </conditionalFormatting>
  <conditionalFormatting sqref="B268">
    <cfRule type="duplicateValues" dxfId="104" priority="141"/>
  </conditionalFormatting>
  <conditionalFormatting sqref="B268">
    <cfRule type="duplicateValues" dxfId="103" priority="142"/>
  </conditionalFormatting>
  <conditionalFormatting sqref="B356">
    <cfRule type="duplicateValues" dxfId="102" priority="139"/>
  </conditionalFormatting>
  <conditionalFormatting sqref="B356">
    <cfRule type="duplicateValues" dxfId="101" priority="140"/>
  </conditionalFormatting>
  <conditionalFormatting sqref="B318">
    <cfRule type="duplicateValues" dxfId="100" priority="137"/>
  </conditionalFormatting>
  <conditionalFormatting sqref="B318">
    <cfRule type="duplicateValues" dxfId="99" priority="138"/>
  </conditionalFormatting>
  <conditionalFormatting sqref="B319">
    <cfRule type="duplicateValues" dxfId="98" priority="135"/>
  </conditionalFormatting>
  <conditionalFormatting sqref="B319">
    <cfRule type="duplicateValues" dxfId="97" priority="136"/>
  </conditionalFormatting>
  <conditionalFormatting sqref="B127">
    <cfRule type="duplicateValues" dxfId="96" priority="133"/>
  </conditionalFormatting>
  <conditionalFormatting sqref="B127">
    <cfRule type="duplicateValues" dxfId="95" priority="134"/>
  </conditionalFormatting>
  <conditionalFormatting sqref="B77">
    <cfRule type="duplicateValues" dxfId="94" priority="131"/>
  </conditionalFormatting>
  <conditionalFormatting sqref="B77">
    <cfRule type="duplicateValues" dxfId="93" priority="132"/>
  </conditionalFormatting>
  <conditionalFormatting sqref="B351">
    <cfRule type="duplicateValues" dxfId="92" priority="129"/>
  </conditionalFormatting>
  <conditionalFormatting sqref="B351">
    <cfRule type="duplicateValues" dxfId="91" priority="130"/>
  </conditionalFormatting>
  <conditionalFormatting sqref="B213">
    <cfRule type="duplicateValues" dxfId="90" priority="125"/>
  </conditionalFormatting>
  <conditionalFormatting sqref="B213">
    <cfRule type="duplicateValues" dxfId="89" priority="126"/>
  </conditionalFormatting>
  <conditionalFormatting sqref="B376">
    <cfRule type="duplicateValues" dxfId="88" priority="119"/>
  </conditionalFormatting>
  <conditionalFormatting sqref="B376">
    <cfRule type="duplicateValues" dxfId="87" priority="120"/>
  </conditionalFormatting>
  <conditionalFormatting sqref="B236">
    <cfRule type="duplicateValues" dxfId="86" priority="117"/>
  </conditionalFormatting>
  <conditionalFormatting sqref="B236">
    <cfRule type="duplicateValues" dxfId="85" priority="118"/>
  </conditionalFormatting>
  <conditionalFormatting sqref="B267">
    <cfRule type="duplicateValues" dxfId="84" priority="324"/>
  </conditionalFormatting>
  <conditionalFormatting sqref="B275">
    <cfRule type="duplicateValues" dxfId="83" priority="115"/>
  </conditionalFormatting>
  <conditionalFormatting sqref="B275">
    <cfRule type="duplicateValues" dxfId="82" priority="116"/>
  </conditionalFormatting>
  <conditionalFormatting sqref="B274">
    <cfRule type="duplicateValues" dxfId="81" priority="111"/>
  </conditionalFormatting>
  <conditionalFormatting sqref="B274">
    <cfRule type="duplicateValues" dxfId="80" priority="112"/>
  </conditionalFormatting>
  <conditionalFormatting sqref="B100">
    <cfRule type="duplicateValues" dxfId="79" priority="109"/>
  </conditionalFormatting>
  <conditionalFormatting sqref="B100">
    <cfRule type="duplicateValues" dxfId="78" priority="110"/>
  </conditionalFormatting>
  <conditionalFormatting sqref="B357">
    <cfRule type="duplicateValues" dxfId="77" priority="107"/>
  </conditionalFormatting>
  <conditionalFormatting sqref="B357">
    <cfRule type="duplicateValues" dxfId="76" priority="108"/>
  </conditionalFormatting>
  <conditionalFormatting sqref="B32">
    <cfRule type="duplicateValues" dxfId="75" priority="105"/>
  </conditionalFormatting>
  <conditionalFormatting sqref="B32">
    <cfRule type="duplicateValues" dxfId="74" priority="106"/>
  </conditionalFormatting>
  <conditionalFormatting sqref="B380">
    <cfRule type="duplicateValues" dxfId="73" priority="103"/>
  </conditionalFormatting>
  <conditionalFormatting sqref="B380">
    <cfRule type="duplicateValues" dxfId="72" priority="104"/>
  </conditionalFormatting>
  <conditionalFormatting sqref="B406">
    <cfRule type="duplicateValues" dxfId="71" priority="101"/>
  </conditionalFormatting>
  <conditionalFormatting sqref="B406">
    <cfRule type="duplicateValues" dxfId="70" priority="102"/>
  </conditionalFormatting>
  <conditionalFormatting sqref="B372">
    <cfRule type="duplicateValues" dxfId="69" priority="99"/>
  </conditionalFormatting>
  <conditionalFormatting sqref="B372">
    <cfRule type="duplicateValues" dxfId="68" priority="100"/>
  </conditionalFormatting>
  <conditionalFormatting sqref="B320">
    <cfRule type="duplicateValues" dxfId="67" priority="97"/>
  </conditionalFormatting>
  <conditionalFormatting sqref="B320">
    <cfRule type="duplicateValues" dxfId="66" priority="98"/>
  </conditionalFormatting>
  <conditionalFormatting sqref="B392">
    <cfRule type="duplicateValues" dxfId="65" priority="95"/>
  </conditionalFormatting>
  <conditionalFormatting sqref="B392">
    <cfRule type="duplicateValues" dxfId="64" priority="96"/>
  </conditionalFormatting>
  <conditionalFormatting sqref="B33">
    <cfRule type="duplicateValues" dxfId="63" priority="87"/>
  </conditionalFormatting>
  <conditionalFormatting sqref="B33">
    <cfRule type="duplicateValues" dxfId="62" priority="88"/>
  </conditionalFormatting>
  <conditionalFormatting sqref="B216">
    <cfRule type="duplicateValues" dxfId="61" priority="85"/>
  </conditionalFormatting>
  <conditionalFormatting sqref="B216">
    <cfRule type="duplicateValues" dxfId="60" priority="86"/>
  </conditionalFormatting>
  <conditionalFormatting sqref="B215">
    <cfRule type="duplicateValues" dxfId="59" priority="83"/>
  </conditionalFormatting>
  <conditionalFormatting sqref="B215">
    <cfRule type="duplicateValues" dxfId="58" priority="84"/>
  </conditionalFormatting>
  <conditionalFormatting sqref="B214">
    <cfRule type="duplicateValues" dxfId="57" priority="81"/>
  </conditionalFormatting>
  <conditionalFormatting sqref="B214">
    <cfRule type="duplicateValues" dxfId="56" priority="82"/>
  </conditionalFormatting>
  <conditionalFormatting sqref="B194:B195">
    <cfRule type="duplicateValues" dxfId="55" priority="79"/>
  </conditionalFormatting>
  <conditionalFormatting sqref="B194:B195">
    <cfRule type="duplicateValues" dxfId="54" priority="80"/>
  </conditionalFormatting>
  <conditionalFormatting sqref="B373">
    <cfRule type="duplicateValues" dxfId="53" priority="77"/>
  </conditionalFormatting>
  <conditionalFormatting sqref="B373">
    <cfRule type="duplicateValues" dxfId="52" priority="78"/>
  </conditionalFormatting>
  <conditionalFormatting sqref="B409:B410">
    <cfRule type="duplicateValues" dxfId="51" priority="73"/>
  </conditionalFormatting>
  <conditionalFormatting sqref="B409:B410">
    <cfRule type="duplicateValues" dxfId="50" priority="74"/>
  </conditionalFormatting>
  <conditionalFormatting sqref="B228">
    <cfRule type="duplicateValues" dxfId="49" priority="71"/>
  </conditionalFormatting>
  <conditionalFormatting sqref="B228">
    <cfRule type="duplicateValues" dxfId="48" priority="72"/>
  </conditionalFormatting>
  <conditionalFormatting sqref="B181">
    <cfRule type="duplicateValues" dxfId="47" priority="67"/>
  </conditionalFormatting>
  <conditionalFormatting sqref="B181">
    <cfRule type="duplicateValues" dxfId="46" priority="68"/>
  </conditionalFormatting>
  <conditionalFormatting sqref="B89">
    <cfRule type="duplicateValues" dxfId="45" priority="65"/>
  </conditionalFormatting>
  <conditionalFormatting sqref="B89">
    <cfRule type="duplicateValues" dxfId="44" priority="66"/>
  </conditionalFormatting>
  <conditionalFormatting sqref="B358">
    <cfRule type="duplicateValues" dxfId="43" priority="63"/>
  </conditionalFormatting>
  <conditionalFormatting sqref="B358">
    <cfRule type="duplicateValues" dxfId="42" priority="64"/>
  </conditionalFormatting>
  <conditionalFormatting sqref="B189">
    <cfRule type="duplicateValues" dxfId="41" priority="61"/>
  </conditionalFormatting>
  <conditionalFormatting sqref="B189">
    <cfRule type="duplicateValues" dxfId="40" priority="62"/>
  </conditionalFormatting>
  <conditionalFormatting sqref="B387">
    <cfRule type="duplicateValues" dxfId="39" priority="59"/>
  </conditionalFormatting>
  <conditionalFormatting sqref="B387">
    <cfRule type="duplicateValues" dxfId="38" priority="60"/>
  </conditionalFormatting>
  <conditionalFormatting sqref="B40">
    <cfRule type="duplicateValues" dxfId="37" priority="57"/>
  </conditionalFormatting>
  <conditionalFormatting sqref="B40">
    <cfRule type="duplicateValues" dxfId="36" priority="58"/>
  </conditionalFormatting>
  <conditionalFormatting sqref="B67">
    <cfRule type="duplicateValues" dxfId="35" priority="54"/>
  </conditionalFormatting>
  <conditionalFormatting sqref="B67">
    <cfRule type="duplicateValues" dxfId="34" priority="55"/>
  </conditionalFormatting>
  <conditionalFormatting sqref="B401">
    <cfRule type="duplicateValues" dxfId="33" priority="52"/>
  </conditionalFormatting>
  <conditionalFormatting sqref="B401">
    <cfRule type="duplicateValues" dxfId="32" priority="53"/>
  </conditionalFormatting>
  <conditionalFormatting sqref="B334">
    <cfRule type="duplicateValues" dxfId="31" priority="50"/>
  </conditionalFormatting>
  <conditionalFormatting sqref="B334">
    <cfRule type="duplicateValues" dxfId="30" priority="51"/>
  </conditionalFormatting>
  <conditionalFormatting sqref="B18:B19">
    <cfRule type="duplicateValues" dxfId="29" priority="48"/>
  </conditionalFormatting>
  <conditionalFormatting sqref="B18:B19">
    <cfRule type="duplicateValues" dxfId="28" priority="49"/>
  </conditionalFormatting>
  <conditionalFormatting sqref="B68">
    <cfRule type="duplicateValues" dxfId="27" priority="44"/>
  </conditionalFormatting>
  <conditionalFormatting sqref="B68">
    <cfRule type="duplicateValues" dxfId="26" priority="45"/>
  </conditionalFormatting>
  <conditionalFormatting sqref="B122:B123">
    <cfRule type="duplicateValues" dxfId="25" priority="38"/>
  </conditionalFormatting>
  <conditionalFormatting sqref="B122:B123">
    <cfRule type="duplicateValues" dxfId="24" priority="39"/>
  </conditionalFormatting>
  <conditionalFormatting sqref="B359">
    <cfRule type="duplicateValues" dxfId="23" priority="36"/>
  </conditionalFormatting>
  <conditionalFormatting sqref="B359">
    <cfRule type="duplicateValues" dxfId="22" priority="37"/>
  </conditionalFormatting>
  <conditionalFormatting sqref="B180">
    <cfRule type="duplicateValues" dxfId="21" priority="34"/>
  </conditionalFormatting>
  <conditionalFormatting sqref="B180">
    <cfRule type="duplicateValues" dxfId="20" priority="35"/>
  </conditionalFormatting>
  <conditionalFormatting sqref="B174">
    <cfRule type="duplicateValues" dxfId="19" priority="30"/>
  </conditionalFormatting>
  <conditionalFormatting sqref="B69:B70 B72">
    <cfRule type="duplicateValues" dxfId="18" priority="29"/>
  </conditionalFormatting>
  <conditionalFormatting sqref="B47">
    <cfRule type="duplicateValues" dxfId="17" priority="26"/>
  </conditionalFormatting>
  <conditionalFormatting sqref="B47">
    <cfRule type="duplicateValues" dxfId="16" priority="27"/>
  </conditionalFormatting>
  <conditionalFormatting sqref="B375">
    <cfRule type="duplicateValues" dxfId="15" priority="24"/>
  </conditionalFormatting>
  <conditionalFormatting sqref="B375">
    <cfRule type="duplicateValues" dxfId="14" priority="25"/>
  </conditionalFormatting>
  <conditionalFormatting sqref="B71">
    <cfRule type="duplicateValues" dxfId="13" priority="19"/>
  </conditionalFormatting>
  <conditionalFormatting sqref="B246">
    <cfRule type="duplicateValues" dxfId="12" priority="15"/>
  </conditionalFormatting>
  <conditionalFormatting sqref="B246">
    <cfRule type="duplicateValues" dxfId="11" priority="16"/>
  </conditionalFormatting>
  <conditionalFormatting sqref="B289">
    <cfRule type="duplicateValues" dxfId="10" priority="13"/>
  </conditionalFormatting>
  <conditionalFormatting sqref="B289">
    <cfRule type="duplicateValues" dxfId="9" priority="14"/>
  </conditionalFormatting>
  <conditionalFormatting sqref="B226">
    <cfRule type="duplicateValues" dxfId="8" priority="11"/>
  </conditionalFormatting>
  <conditionalFormatting sqref="B226">
    <cfRule type="duplicateValues" dxfId="7" priority="12"/>
  </conditionalFormatting>
  <conditionalFormatting sqref="B227">
    <cfRule type="duplicateValues" dxfId="6" priority="9"/>
  </conditionalFormatting>
  <conditionalFormatting sqref="B227">
    <cfRule type="duplicateValues" dxfId="5" priority="10"/>
  </conditionalFormatting>
  <conditionalFormatting sqref="A411 B1:B2 B413 B36:B39 B54:B65 B183:B184 B102:B121 B254:B265 B170:B171 B186:B188 B378:B379 B360:B371 B273 B8:B16 B78:B88 B42:B46 B352:B355 B217:B225 B276:B288 B34 B374 B425:B1048576 B393:B400 B73:B76 B196:B212 B229:B235 B175:B179 B124:B126 B25:B31 B173 B335:B345 B247:B251 B420:B421 B90:B95 B98:B99 B48:B52 B20:B23 B407:B408 B402:B405 B321:B333 B190:B193 B237:B245 B347:B350 B128:B164 B290:B317 B388:B391 B381:B386">
    <cfRule type="duplicateValues" dxfId="4" priority="616"/>
  </conditionalFormatting>
  <conditionalFormatting sqref="B393:B400 B378:B379 B183:B184 B36:B39 B54:B65 B170:B171 B102:B121 B254:B265 B186:B188 B360:B371 B273 B16 B78:B88 B42:B46 B352:B355 B217:B225 B276:B288 B34 B374 B73:B76 B196:B212 B229:B235 B175:B179 B124:B126 B25:B31 B173 B335:B345 B247:B251 B90:B95 B98:B99 B48:B52 B20:B23 B321:B333 B190:B193 B237:B245 B347:B350 B128:B164 B290:B317 B388:B391 B381:B386">
    <cfRule type="duplicateValues" dxfId="3" priority="664"/>
  </conditionalFormatting>
  <conditionalFormatting sqref="B97">
    <cfRule type="duplicateValues" dxfId="2" priority="4"/>
  </conditionalFormatting>
  <conditionalFormatting sqref="B414:B419">
    <cfRule type="duplicateValues" dxfId="1" priority="3"/>
  </conditionalFormatting>
  <conditionalFormatting sqref="B182">
    <cfRule type="duplicateValues" dxfId="0" priority="672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DE RECURSOS HUMANOS</cp:lastModifiedBy>
  <cp:lastPrinted>2023-12-04T00:24:24Z</cp:lastPrinted>
  <dcterms:created xsi:type="dcterms:W3CDTF">2021-10-25T18:48:30Z</dcterms:created>
  <dcterms:modified xsi:type="dcterms:W3CDTF">2023-12-04T07:11:07Z</dcterms:modified>
</cp:coreProperties>
</file>